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0" windowWidth="19200" windowHeight="11025"/>
  </bookViews>
  <sheets>
    <sheet name="Лист1" sheetId="1" r:id="rId1"/>
  </sheets>
  <definedNames>
    <definedName name="_xlnm.Print_Titles" localSheetId="0">Лист1!$12:$22</definedName>
  </definedNames>
  <calcPr calcId="145621"/>
</workbook>
</file>

<file path=xl/calcChain.xml><?xml version="1.0" encoding="utf-8"?>
<calcChain xmlns="http://schemas.openxmlformats.org/spreadsheetml/2006/main">
  <c r="BW29" i="1" l="1"/>
  <c r="BU29" i="1"/>
  <c r="BW28" i="1"/>
  <c r="AQ29" i="1" l="1"/>
  <c r="AS37" i="1"/>
  <c r="AP42" i="1"/>
  <c r="AS26" i="1"/>
  <c r="AO31" i="1" l="1"/>
  <c r="BC37" i="1" l="1"/>
  <c r="AX37" i="1"/>
  <c r="BW37" i="1" l="1"/>
  <c r="BW27" i="1"/>
  <c r="AT48" i="1"/>
  <c r="BR37" i="1"/>
  <c r="BR27" i="1"/>
  <c r="BR29" i="1"/>
  <c r="BR28" i="1"/>
  <c r="BQ29" i="1"/>
  <c r="BQ28" i="1"/>
  <c r="BQ27" i="1"/>
  <c r="BQ37" i="1"/>
  <c r="AF38" i="1"/>
  <c r="BR38" i="1"/>
  <c r="BJ38" i="1" s="1"/>
  <c r="BQ38" i="1"/>
  <c r="AF26" i="1"/>
  <c r="CJ36" i="1" l="1"/>
  <c r="CB34" i="1"/>
  <c r="BX34" i="1" s="1"/>
  <c r="BU36" i="1"/>
  <c r="BU25" i="1"/>
  <c r="BU24" i="1" s="1"/>
  <c r="BR34" i="1"/>
  <c r="BJ34" i="1" s="1"/>
  <c r="BQ34" i="1"/>
  <c r="BI34" i="1" s="1"/>
  <c r="BO29" i="1"/>
  <c r="BR31" i="1"/>
  <c r="BQ31" i="1"/>
  <c r="BR26" i="1"/>
  <c r="BQ26" i="1"/>
  <c r="BB49" i="1"/>
  <c r="AY35" i="1"/>
  <c r="AT35" i="1"/>
  <c r="AT34" i="1"/>
  <c r="BU23" i="1" l="1"/>
  <c r="AO38" i="1"/>
  <c r="BW38" i="1"/>
  <c r="CV38" i="1"/>
  <c r="DK38" i="1" l="1"/>
  <c r="BS38" i="1"/>
  <c r="AF34" i="1"/>
  <c r="AE34" i="1"/>
  <c r="BW41" i="1" l="1"/>
  <c r="BW40" i="1" s="1"/>
  <c r="AQ41" i="1" l="1"/>
  <c r="AQ40" i="1" s="1"/>
  <c r="AR41" i="1"/>
  <c r="AR40" i="1" s="1"/>
  <c r="AS41" i="1"/>
  <c r="AS40" i="1" s="1"/>
  <c r="CD42" i="1" l="1"/>
  <c r="CG34" i="1"/>
  <c r="CC34" i="1" s="1"/>
  <c r="CE29" i="1"/>
  <c r="CE25" i="1" s="1"/>
  <c r="CE24" i="1" s="1"/>
  <c r="CG27" i="1"/>
  <c r="CC27" i="1" s="1"/>
  <c r="CD25" i="1"/>
  <c r="CD24" i="1" s="1"/>
  <c r="CF25" i="1"/>
  <c r="CF24" i="1" s="1"/>
  <c r="CF23" i="1" s="1"/>
  <c r="CF49" i="1" s="1"/>
  <c r="BY25" i="1"/>
  <c r="CA25" i="1"/>
  <c r="BY24" i="1"/>
  <c r="CA24" i="1"/>
  <c r="CA23" i="1" s="1"/>
  <c r="CA49" i="1" s="1"/>
  <c r="BZ29" i="1"/>
  <c r="BZ25" i="1" s="1"/>
  <c r="BZ24" i="1" s="1"/>
  <c r="CB27" i="1"/>
  <c r="BX27" i="1" s="1"/>
  <c r="BY42" i="1"/>
  <c r="BT42" i="1"/>
  <c r="BW26" i="1"/>
  <c r="BW25" i="1" s="1"/>
  <c r="BN25" i="1"/>
  <c r="BN24" i="1" s="1"/>
  <c r="BM25" i="1"/>
  <c r="BM24" i="1" s="1"/>
  <c r="BL25" i="1"/>
  <c r="BL24" i="1" s="1"/>
  <c r="BK25" i="1"/>
  <c r="BK24" i="1" s="1"/>
  <c r="BO25" i="1" l="1"/>
  <c r="BO24" i="1" s="1"/>
  <c r="BJ31" i="1"/>
  <c r="BI26" i="1"/>
  <c r="BI31" i="1"/>
  <c r="BJ27" i="1"/>
  <c r="BI27" i="1"/>
  <c r="BP29" i="1"/>
  <c r="BM41" i="1"/>
  <c r="BM40" i="1" s="1"/>
  <c r="BO41" i="1"/>
  <c r="BO40" i="1" s="1"/>
  <c r="BL42" i="1"/>
  <c r="BM42" i="1"/>
  <c r="BN42" i="1"/>
  <c r="BN41" i="1" s="1"/>
  <c r="BN40" i="1" s="1"/>
  <c r="BO42" i="1"/>
  <c r="BP42" i="1"/>
  <c r="BP41" i="1" s="1"/>
  <c r="BP40" i="1" s="1"/>
  <c r="BQ42" i="1"/>
  <c r="BQ41" i="1" s="1"/>
  <c r="BQ40" i="1" s="1"/>
  <c r="BR42" i="1"/>
  <c r="BR41" i="1" s="1"/>
  <c r="BR40" i="1" s="1"/>
  <c r="BK42" i="1"/>
  <c r="BR35" i="1"/>
  <c r="BJ35" i="1" s="1"/>
  <c r="BQ33" i="1"/>
  <c r="BR32" i="1"/>
  <c r="BQ32" i="1"/>
  <c r="AY26" i="1"/>
  <c r="AY34" i="1"/>
  <c r="BH27" i="1"/>
  <c r="BD27" i="1" s="1"/>
  <c r="AY27" i="1"/>
  <c r="AT27" i="1"/>
  <c r="AT26" i="1"/>
  <c r="BH26" i="1"/>
  <c r="AE42" i="1"/>
  <c r="AF31" i="1"/>
  <c r="AE31" i="1"/>
  <c r="BJ29" i="1" l="1"/>
  <c r="BP25" i="1"/>
  <c r="BP24" i="1" s="1"/>
  <c r="AK25" i="1"/>
  <c r="AK24" i="1" s="1"/>
  <c r="AK23" i="1" s="1"/>
  <c r="AL25" i="1"/>
  <c r="AL24" i="1" s="1"/>
  <c r="AL23" i="1" s="1"/>
  <c r="AH25" i="1"/>
  <c r="AI25" i="1"/>
  <c r="AJ25" i="1"/>
  <c r="AG25" i="1"/>
  <c r="AG24" i="1" s="1"/>
  <c r="AE27" i="1"/>
  <c r="AF27" i="1"/>
  <c r="AO32" i="1" l="1"/>
  <c r="AM30" i="1" l="1"/>
  <c r="AN30" i="1"/>
  <c r="AS30" i="1"/>
  <c r="AX30" i="1"/>
  <c r="BC30" i="1"/>
  <c r="CV34" i="1"/>
  <c r="CR34" i="1" s="1"/>
  <c r="BW34" i="1"/>
  <c r="DK34" i="1" s="1"/>
  <c r="DG34" i="1" s="1"/>
  <c r="AO34" i="1"/>
  <c r="BS34" i="1" l="1"/>
  <c r="BR47" i="1"/>
  <c r="BJ47" i="1" s="1"/>
  <c r="AF47" i="1"/>
  <c r="BS42" i="1"/>
  <c r="BS41" i="1" s="1"/>
  <c r="CM38" i="1"/>
  <c r="BI38" i="1"/>
  <c r="AE38" i="1"/>
  <c r="AF35" i="1"/>
  <c r="DF35" i="1"/>
  <c r="DB35" i="1" s="1"/>
  <c r="CQ35" i="1"/>
  <c r="CM35" i="1" s="1"/>
  <c r="BQ35" i="1"/>
  <c r="BI35" i="1" s="1"/>
  <c r="CB35" i="1"/>
  <c r="BX35" i="1" s="1"/>
  <c r="CG35" i="1"/>
  <c r="CC35" i="1" s="1"/>
  <c r="CL35" i="1"/>
  <c r="CH35" i="1" s="1"/>
  <c r="AE35" i="1"/>
  <c r="BW32" i="1"/>
  <c r="CB29" i="1" l="1"/>
  <c r="AO27" i="1"/>
  <c r="AE26" i="1"/>
  <c r="AI36" i="1" l="1"/>
  <c r="AJ36" i="1"/>
  <c r="AQ36" i="1"/>
  <c r="AS36" i="1"/>
  <c r="AV36" i="1"/>
  <c r="BA36" i="1"/>
  <c r="BM36" i="1"/>
  <c r="BN36" i="1"/>
  <c r="BZ36" i="1"/>
  <c r="BZ23" i="1" s="1"/>
  <c r="BZ49" i="1" s="1"/>
  <c r="CE36" i="1"/>
  <c r="CE23" i="1" s="1"/>
  <c r="CE49" i="1" s="1"/>
  <c r="AM45" i="1" l="1"/>
  <c r="AM44" i="1" s="1"/>
  <c r="AM43" i="1" s="1"/>
  <c r="AN45" i="1"/>
  <c r="AN44" i="1" s="1"/>
  <c r="AN43" i="1" s="1"/>
  <c r="AS45" i="1"/>
  <c r="AS44" i="1" s="1"/>
  <c r="AS43" i="1" s="1"/>
  <c r="AX45" i="1"/>
  <c r="AX44" i="1" s="1"/>
  <c r="AX43" i="1" s="1"/>
  <c r="BA23" i="1"/>
  <c r="BA49" i="1" s="1"/>
  <c r="BC45" i="1"/>
  <c r="BC44" i="1" s="1"/>
  <c r="BC43" i="1" s="1"/>
  <c r="BM23" i="1"/>
  <c r="BM49" i="1" s="1"/>
  <c r="BN23" i="1"/>
  <c r="BN49" i="1" s="1"/>
  <c r="AU41" i="1"/>
  <c r="AU40" i="1" s="1"/>
  <c r="AZ41" i="1"/>
  <c r="AZ40" i="1" s="1"/>
  <c r="AZ23" i="1" s="1"/>
  <c r="AZ49" i="1" s="1"/>
  <c r="BK41" i="1"/>
  <c r="BK40" i="1" s="1"/>
  <c r="BL41" i="1"/>
  <c r="BL40" i="1" s="1"/>
  <c r="BL23" i="1" s="1"/>
  <c r="BL49" i="1" s="1"/>
  <c r="BT41" i="1"/>
  <c r="BY41" i="1"/>
  <c r="CD41" i="1"/>
  <c r="CD40" i="1" s="1"/>
  <c r="AP41" i="1"/>
  <c r="AP40" i="1" s="1"/>
  <c r="AG41" i="1"/>
  <c r="AH41" i="1"/>
  <c r="AH40" i="1" s="1"/>
  <c r="BT40" i="1"/>
  <c r="BY40" i="1"/>
  <c r="AG40" i="1"/>
  <c r="AG23" i="1" s="1"/>
  <c r="AM25" i="1"/>
  <c r="AN25" i="1"/>
  <c r="AP25" i="1"/>
  <c r="AP24" i="1" s="1"/>
  <c r="AQ25" i="1"/>
  <c r="AQ24" i="1" s="1"/>
  <c r="AQ23" i="1" s="1"/>
  <c r="AQ49" i="1" s="1"/>
  <c r="AR25" i="1"/>
  <c r="AR24" i="1" s="1"/>
  <c r="AR23" i="1" s="1"/>
  <c r="AR49" i="1" s="1"/>
  <c r="AS25" i="1"/>
  <c r="AU25" i="1"/>
  <c r="AU24" i="1" s="1"/>
  <c r="AV25" i="1"/>
  <c r="AV24" i="1" s="1"/>
  <c r="AV23" i="1" s="1"/>
  <c r="AV49" i="1" s="1"/>
  <c r="AW25" i="1"/>
  <c r="AW24" i="1" s="1"/>
  <c r="AW23" i="1" s="1"/>
  <c r="AW49" i="1" s="1"/>
  <c r="AX25" i="1"/>
  <c r="AX24" i="1" s="1"/>
  <c r="BC25" i="1"/>
  <c r="BT23" i="1" l="1"/>
  <c r="BT49" i="1" s="1"/>
  <c r="AU23" i="1"/>
  <c r="AU49" i="1" s="1"/>
  <c r="BY23" i="1"/>
  <c r="BY49" i="1" s="1"/>
  <c r="CD23" i="1"/>
  <c r="CD49" i="1" s="1"/>
  <c r="AS24" i="1"/>
  <c r="AS23" i="1" s="1"/>
  <c r="AS49" i="1" s="1"/>
  <c r="AP23" i="1"/>
  <c r="AP49" i="1" s="1"/>
  <c r="BK23" i="1"/>
  <c r="BK49" i="1" s="1"/>
  <c r="BU49" i="1" l="1"/>
  <c r="CG29" i="1" l="1"/>
  <c r="AJ24" i="1" l="1"/>
  <c r="AJ23" i="1" s="1"/>
  <c r="AJ49" i="1" s="1"/>
  <c r="AO26" i="1" l="1"/>
  <c r="DA35" i="1"/>
  <c r="CW35" i="1" s="1"/>
  <c r="CV35" i="1"/>
  <c r="CR35" i="1" s="1"/>
  <c r="DP35" i="1"/>
  <c r="DL35" i="1" s="1"/>
  <c r="BW35" i="1"/>
  <c r="BS35" i="1" s="1"/>
  <c r="AO35" i="1"/>
  <c r="CG26" i="1" l="1"/>
  <c r="CL26" i="1" s="1"/>
  <c r="CV26" i="1"/>
  <c r="CR26" i="1" s="1"/>
  <c r="DF26" i="1"/>
  <c r="BJ26" i="1"/>
  <c r="DA26" i="1"/>
  <c r="CW26" i="1" s="1"/>
  <c r="CQ26" i="1"/>
  <c r="DK35" i="1"/>
  <c r="DG35" i="1" s="1"/>
  <c r="CB26" i="1"/>
  <c r="DM42" i="1"/>
  <c r="DM41" i="1" s="1"/>
  <c r="DM40" i="1" s="1"/>
  <c r="DM23" i="1" s="1"/>
  <c r="DM49" i="1" s="1"/>
  <c r="DH42" i="1"/>
  <c r="DH41" i="1" s="1"/>
  <c r="DH40" i="1" s="1"/>
  <c r="DH23" i="1" s="1"/>
  <c r="DH49" i="1" s="1"/>
  <c r="DC42" i="1"/>
  <c r="DC41" i="1" s="1"/>
  <c r="DC40" i="1" s="1"/>
  <c r="DC23" i="1" s="1"/>
  <c r="DC49" i="1" s="1"/>
  <c r="CX42" i="1"/>
  <c r="CX41" i="1" s="1"/>
  <c r="CX40" i="1" s="1"/>
  <c r="CX23" i="1" s="1"/>
  <c r="CX49" i="1" s="1"/>
  <c r="CS42" i="1"/>
  <c r="CS41" i="1" s="1"/>
  <c r="CS40" i="1" s="1"/>
  <c r="CS23" i="1" s="1"/>
  <c r="CS49" i="1" s="1"/>
  <c r="CN42" i="1"/>
  <c r="CN41" i="1" s="1"/>
  <c r="CN40" i="1" s="1"/>
  <c r="CI42" i="1"/>
  <c r="CI41" i="1" s="1"/>
  <c r="CI40" i="1" s="1"/>
  <c r="CI23" i="1" s="1"/>
  <c r="CI49" i="1" s="1"/>
  <c r="BE42" i="1"/>
  <c r="BE41" i="1" s="1"/>
  <c r="BE40" i="1" s="1"/>
  <c r="BE23" i="1" s="1"/>
  <c r="BE49" i="1" s="1"/>
  <c r="CH26" i="1" l="1"/>
  <c r="BD26" i="1"/>
  <c r="CC26" i="1"/>
  <c r="CM26" i="1"/>
  <c r="DB26" i="1"/>
  <c r="BX26" i="1"/>
  <c r="DP26" i="1"/>
  <c r="DL26" i="1" s="1"/>
  <c r="DK26" i="1"/>
  <c r="DG26" i="1" s="1"/>
  <c r="BS26" i="1"/>
  <c r="DN36" i="1"/>
  <c r="DN23" i="1" s="1"/>
  <c r="DN49" i="1" s="1"/>
  <c r="DI36" i="1"/>
  <c r="DI23" i="1" s="1"/>
  <c r="DI49" i="1" s="1"/>
  <c r="DD36" i="1"/>
  <c r="DD23" i="1" s="1"/>
  <c r="DD49" i="1" s="1"/>
  <c r="CY36" i="1"/>
  <c r="CY23" i="1" s="1"/>
  <c r="CY49" i="1" s="1"/>
  <c r="CT36" i="1"/>
  <c r="CT23" i="1" s="1"/>
  <c r="CT49" i="1" s="1"/>
  <c r="CO36" i="1"/>
  <c r="CJ23" i="1"/>
  <c r="CJ49" i="1" s="1"/>
  <c r="BC36" i="1"/>
  <c r="AX36" i="1"/>
  <c r="CV37" i="1"/>
  <c r="BX42" i="1"/>
  <c r="BX41" i="1" s="1"/>
  <c r="BX40" i="1" s="1"/>
  <c r="CC42" i="1"/>
  <c r="CC41" i="1" s="1"/>
  <c r="CC40" i="1" s="1"/>
  <c r="CH42" i="1"/>
  <c r="CH41" i="1" s="1"/>
  <c r="CH40" i="1" s="1"/>
  <c r="CM42" i="1"/>
  <c r="CM41" i="1" s="1"/>
  <c r="CM40" i="1" s="1"/>
  <c r="CR42" i="1"/>
  <c r="CR41" i="1" s="1"/>
  <c r="CR40" i="1" s="1"/>
  <c r="CW42" i="1"/>
  <c r="CW41" i="1" s="1"/>
  <c r="CW40" i="1" s="1"/>
  <c r="DB42" i="1"/>
  <c r="DB41" i="1" s="1"/>
  <c r="DB40" i="1" s="1"/>
  <c r="DG42" i="1"/>
  <c r="DG41" i="1" s="1"/>
  <c r="DG40" i="1" s="1"/>
  <c r="DL42" i="1"/>
  <c r="DL41" i="1" s="1"/>
  <c r="DL40" i="1" s="1"/>
  <c r="BW46" i="1"/>
  <c r="CB46" i="1"/>
  <c r="CB45" i="1" s="1"/>
  <c r="CB44" i="1" s="1"/>
  <c r="CB43" i="1" s="1"/>
  <c r="CG46" i="1"/>
  <c r="CG45" i="1" s="1"/>
  <c r="CG44" i="1" s="1"/>
  <c r="CG43" i="1" s="1"/>
  <c r="CQ46" i="1"/>
  <c r="CQ45" i="1" s="1"/>
  <c r="CQ44" i="1" s="1"/>
  <c r="CQ43" i="1" s="1"/>
  <c r="CV46" i="1"/>
  <c r="DA46" i="1"/>
  <c r="DA45" i="1" s="1"/>
  <c r="DA44" i="1" s="1"/>
  <c r="DA43" i="1" s="1"/>
  <c r="CB48" i="1"/>
  <c r="BX48" i="1" s="1"/>
  <c r="CG48" i="1"/>
  <c r="CC48" i="1" s="1"/>
  <c r="DA48" i="1"/>
  <c r="CW48" i="1" s="1"/>
  <c r="BS40" i="1"/>
  <c r="BQ46" i="1"/>
  <c r="BR46" i="1"/>
  <c r="BR45" i="1" s="1"/>
  <c r="BR44" i="1" s="1"/>
  <c r="BR43" i="1" s="1"/>
  <c r="BQ47" i="1"/>
  <c r="BI47" i="1" s="1"/>
  <c r="BJ42" i="1"/>
  <c r="BJ41" i="1" s="1"/>
  <c r="BJ40" i="1" s="1"/>
  <c r="BI42" i="1"/>
  <c r="BI41" i="1" s="1"/>
  <c r="BI40" i="1" s="1"/>
  <c r="BH46" i="1"/>
  <c r="BH45" i="1" s="1"/>
  <c r="BH44" i="1" s="1"/>
  <c r="BH43" i="1" s="1"/>
  <c r="BD42" i="1"/>
  <c r="BD41" i="1" s="1"/>
  <c r="BD40" i="1" s="1"/>
  <c r="AY42" i="1"/>
  <c r="AY41" i="1" s="1"/>
  <c r="AY40" i="1" s="1"/>
  <c r="AY46" i="1"/>
  <c r="AY45" i="1" s="1"/>
  <c r="AY44" i="1" s="1"/>
  <c r="AY43" i="1" s="1"/>
  <c r="AY48" i="1"/>
  <c r="AT42" i="1"/>
  <c r="AT41" i="1" s="1"/>
  <c r="AT40" i="1" s="1"/>
  <c r="AT46" i="1"/>
  <c r="AT45" i="1" s="1"/>
  <c r="AT44" i="1" s="1"/>
  <c r="AT43" i="1" s="1"/>
  <c r="AO46" i="1"/>
  <c r="AO42" i="1"/>
  <c r="AO41" i="1" s="1"/>
  <c r="AO40" i="1" s="1"/>
  <c r="DA39" i="1"/>
  <c r="CW39" i="1" s="1"/>
  <c r="CV39" i="1"/>
  <c r="CR39" i="1" s="1"/>
  <c r="CQ39" i="1"/>
  <c r="CM39" i="1" s="1"/>
  <c r="CG39" i="1"/>
  <c r="CC39" i="1" s="1"/>
  <c r="CB39" i="1"/>
  <c r="BX39" i="1" s="1"/>
  <c r="BW39" i="1"/>
  <c r="BR39" i="1"/>
  <c r="BJ39" i="1" s="1"/>
  <c r="BQ39" i="1"/>
  <c r="BI39" i="1" s="1"/>
  <c r="BH39" i="1"/>
  <c r="BD39" i="1" s="1"/>
  <c r="AY39" i="1"/>
  <c r="AT39" i="1"/>
  <c r="AO39" i="1"/>
  <c r="AE39" i="1"/>
  <c r="AF39" i="1"/>
  <c r="AY37" i="1"/>
  <c r="DA37" i="1"/>
  <c r="AO37" i="1"/>
  <c r="AT37" i="1"/>
  <c r="BR36" i="1"/>
  <c r="AO36" i="1" l="1"/>
  <c r="AY36" i="1"/>
  <c r="AT36" i="1"/>
  <c r="DA36" i="1"/>
  <c r="DK39" i="1"/>
  <c r="DG39" i="1" s="1"/>
  <c r="BW36" i="1"/>
  <c r="AO45" i="1"/>
  <c r="AO44" i="1" s="1"/>
  <c r="AO43" i="1" s="1"/>
  <c r="CQ37" i="1"/>
  <c r="CQ36" i="1" s="1"/>
  <c r="AN36" i="1"/>
  <c r="BF36" i="1"/>
  <c r="BF23" i="1" s="1"/>
  <c r="BF49" i="1" s="1"/>
  <c r="BQ45" i="1"/>
  <c r="BQ44" i="1" s="1"/>
  <c r="BQ43" i="1" s="1"/>
  <c r="CV45" i="1"/>
  <c r="CV44" i="1" s="1"/>
  <c r="CV43" i="1" s="1"/>
  <c r="BW45" i="1"/>
  <c r="BW44" i="1" s="1"/>
  <c r="BW43" i="1" s="1"/>
  <c r="BQ36" i="1"/>
  <c r="AM36" i="1"/>
  <c r="CV36" i="1"/>
  <c r="BX46" i="1"/>
  <c r="BX45" i="1" s="1"/>
  <c r="BX44" i="1" s="1"/>
  <c r="BX43" i="1" s="1"/>
  <c r="BI46" i="1"/>
  <c r="BI45" i="1" s="1"/>
  <c r="BI44" i="1" s="1"/>
  <c r="BI43" i="1" s="1"/>
  <c r="CR46" i="1"/>
  <c r="CR45" i="1" s="1"/>
  <c r="CR44" i="1" s="1"/>
  <c r="CR43" i="1" s="1"/>
  <c r="CC46" i="1"/>
  <c r="CC45" i="1" s="1"/>
  <c r="CC44" i="1" s="1"/>
  <c r="CC43" i="1" s="1"/>
  <c r="DK46" i="1"/>
  <c r="DK45" i="1" s="1"/>
  <c r="DK44" i="1" s="1"/>
  <c r="DK43" i="1" s="1"/>
  <c r="BD46" i="1"/>
  <c r="BD45" i="1" s="1"/>
  <c r="BD44" i="1" s="1"/>
  <c r="BD43" i="1" s="1"/>
  <c r="CW46" i="1"/>
  <c r="CW45" i="1" s="1"/>
  <c r="CW44" i="1" s="1"/>
  <c r="CW43" i="1" s="1"/>
  <c r="CM46" i="1"/>
  <c r="CM45" i="1" s="1"/>
  <c r="CM44" i="1" s="1"/>
  <c r="CM43" i="1" s="1"/>
  <c r="BJ46" i="1"/>
  <c r="BJ45" i="1" s="1"/>
  <c r="BJ44" i="1" s="1"/>
  <c r="BJ43" i="1" s="1"/>
  <c r="BS46" i="1"/>
  <c r="BS45" i="1" s="1"/>
  <c r="BS44" i="1" s="1"/>
  <c r="BS43" i="1" s="1"/>
  <c r="CL46" i="1"/>
  <c r="CL45" i="1" s="1"/>
  <c r="CL44" i="1" s="1"/>
  <c r="CL43" i="1" s="1"/>
  <c r="DP48" i="1"/>
  <c r="DL48" i="1" s="1"/>
  <c r="DP46" i="1"/>
  <c r="DP45" i="1" s="1"/>
  <c r="DP44" i="1" s="1"/>
  <c r="DP43" i="1" s="1"/>
  <c r="DF46" i="1"/>
  <c r="DF45" i="1" s="1"/>
  <c r="DF44" i="1" s="1"/>
  <c r="DF43" i="1" s="1"/>
  <c r="CW37" i="1"/>
  <c r="CW36" i="1" s="1"/>
  <c r="DF39" i="1"/>
  <c r="DB39" i="1" s="1"/>
  <c r="CL39" i="1"/>
  <c r="CH39" i="1" s="1"/>
  <c r="DP39" i="1"/>
  <c r="DL39" i="1" s="1"/>
  <c r="BS39" i="1"/>
  <c r="DF37" i="1"/>
  <c r="BJ37" i="1"/>
  <c r="BJ36" i="1" s="1"/>
  <c r="CB37" i="1"/>
  <c r="CB36" i="1" s="1"/>
  <c r="BH37" i="1"/>
  <c r="BH36" i="1" s="1"/>
  <c r="CG37" i="1"/>
  <c r="CG36" i="1" s="1"/>
  <c r="DF36" i="1" l="1"/>
  <c r="BI37" i="1"/>
  <c r="BI36" i="1" s="1"/>
  <c r="BD37" i="1"/>
  <c r="BD36" i="1" s="1"/>
  <c r="DL46" i="1"/>
  <c r="DL45" i="1" s="1"/>
  <c r="DL44" i="1" s="1"/>
  <c r="DL43" i="1" s="1"/>
  <c r="CH46" i="1"/>
  <c r="CH45" i="1" s="1"/>
  <c r="CH44" i="1" s="1"/>
  <c r="CH43" i="1" s="1"/>
  <c r="DG46" i="1"/>
  <c r="DG45" i="1" s="1"/>
  <c r="DG44" i="1" s="1"/>
  <c r="DG43" i="1" s="1"/>
  <c r="DB46" i="1"/>
  <c r="DB45" i="1" s="1"/>
  <c r="DB44" i="1" s="1"/>
  <c r="DB43" i="1" s="1"/>
  <c r="BS37" i="1"/>
  <c r="BS36" i="1" s="1"/>
  <c r="DK37" i="1"/>
  <c r="DK36" i="1" s="1"/>
  <c r="DB37" i="1"/>
  <c r="DB36" i="1" s="1"/>
  <c r="CR37" i="1"/>
  <c r="CR36" i="1" s="1"/>
  <c r="CM37" i="1"/>
  <c r="CM36" i="1" s="1"/>
  <c r="CL37" i="1"/>
  <c r="CL36" i="1" s="1"/>
  <c r="CC37" i="1"/>
  <c r="CC36" i="1" s="1"/>
  <c r="DP37" i="1"/>
  <c r="DP36" i="1" s="1"/>
  <c r="BX37" i="1"/>
  <c r="BX36" i="1" s="1"/>
  <c r="DG37" i="1" l="1"/>
  <c r="DG36" i="1" s="1"/>
  <c r="DL37" i="1"/>
  <c r="DL36" i="1" s="1"/>
  <c r="CH37" i="1"/>
  <c r="CH36" i="1" s="1"/>
  <c r="CQ33" i="1" l="1"/>
  <c r="CM33" i="1" s="1"/>
  <c r="CG33" i="1"/>
  <c r="CC33" i="1" s="1"/>
  <c r="BR33" i="1"/>
  <c r="BH33" i="1"/>
  <c r="BD33" i="1" s="1"/>
  <c r="AY33" i="1"/>
  <c r="AT33" i="1"/>
  <c r="AO33" i="1"/>
  <c r="AF33" i="1"/>
  <c r="AE33" i="1"/>
  <c r="BJ33" i="1" l="1"/>
  <c r="BR30" i="1"/>
  <c r="BI33" i="1"/>
  <c r="BQ30" i="1"/>
  <c r="BW33" i="1"/>
  <c r="BW30" i="1" s="1"/>
  <c r="BW24" i="1" s="1"/>
  <c r="BW23" i="1" s="1"/>
  <c r="CB33" i="1"/>
  <c r="CL33" i="1"/>
  <c r="CH33" i="1" s="1"/>
  <c r="CV33" i="1"/>
  <c r="CR33" i="1" s="1"/>
  <c r="DA33" i="1"/>
  <c r="CW33" i="1" s="1"/>
  <c r="DF33" i="1"/>
  <c r="DB33" i="1" s="1"/>
  <c r="DK33" i="1" l="1"/>
  <c r="DG33" i="1" s="1"/>
  <c r="BS33" i="1"/>
  <c r="DP33" i="1"/>
  <c r="DL33" i="1" s="1"/>
  <c r="BX33" i="1"/>
  <c r="BC24" i="1"/>
  <c r="BC23" i="1" s="1"/>
  <c r="BC49" i="1" s="1"/>
  <c r="AX23" i="1"/>
  <c r="AX49" i="1" s="1"/>
  <c r="AM24" i="1"/>
  <c r="AM23" i="1" s="1"/>
  <c r="AM49" i="1" s="1"/>
  <c r="AN24" i="1"/>
  <c r="AN23" i="1" s="1"/>
  <c r="AN49" i="1" s="1"/>
  <c r="AI24" i="1"/>
  <c r="AI23" i="1" s="1"/>
  <c r="AI49" i="1" s="1"/>
  <c r="AH24" i="1"/>
  <c r="AH23" i="1" s="1"/>
  <c r="AH49" i="1" s="1"/>
  <c r="AG49" i="1"/>
  <c r="AE37" i="1"/>
  <c r="AE36" i="1" s="1"/>
  <c r="AF37" i="1"/>
  <c r="AF36" i="1" s="1"/>
  <c r="AE41" i="1"/>
  <c r="AE40" i="1" s="1"/>
  <c r="AF42" i="1"/>
  <c r="AF41" i="1" s="1"/>
  <c r="AF40" i="1" s="1"/>
  <c r="AE46" i="1"/>
  <c r="AF46" i="1"/>
  <c r="AF45" i="1" s="1"/>
  <c r="AF44" i="1" s="1"/>
  <c r="AF43" i="1" s="1"/>
  <c r="AE47" i="1"/>
  <c r="AE45" i="1" l="1"/>
  <c r="AE44" i="1" s="1"/>
  <c r="AE43" i="1" s="1"/>
  <c r="AF32" i="1"/>
  <c r="AF30" i="1" s="1"/>
  <c r="CN32" i="1"/>
  <c r="CN24" i="1" s="1"/>
  <c r="CN23" i="1" s="1"/>
  <c r="CN49" i="1" s="1"/>
  <c r="CO32" i="1"/>
  <c r="CO24" i="1" s="1"/>
  <c r="CO23" i="1" s="1"/>
  <c r="CO49" i="1" s="1"/>
  <c r="AT32" i="1"/>
  <c r="AT30" i="1" s="1"/>
  <c r="DA32" i="1"/>
  <c r="DA30" i="1" s="1"/>
  <c r="CB32" i="1"/>
  <c r="CB30" i="1" s="1"/>
  <c r="CQ32" i="1"/>
  <c r="CQ30" i="1" s="1"/>
  <c r="AO30" i="1"/>
  <c r="CV32" i="1"/>
  <c r="CV30" i="1" s="1"/>
  <c r="AY32" i="1"/>
  <c r="AY30" i="1" s="1"/>
  <c r="CG32" i="1"/>
  <c r="CG30" i="1" s="1"/>
  <c r="BH32" i="1"/>
  <c r="BH30" i="1" s="1"/>
  <c r="AE32" i="1"/>
  <c r="AE30" i="1" s="1"/>
  <c r="BD32" i="1" l="1"/>
  <c r="BD30" i="1" s="1"/>
  <c r="BS32" i="1"/>
  <c r="BS30" i="1" s="1"/>
  <c r="DK32" i="1"/>
  <c r="DK30" i="1" s="1"/>
  <c r="BX32" i="1"/>
  <c r="BX30" i="1" s="1"/>
  <c r="DP32" i="1"/>
  <c r="DP30" i="1" s="1"/>
  <c r="CM32" i="1"/>
  <c r="CM30" i="1" s="1"/>
  <c r="DF32" i="1"/>
  <c r="DF30" i="1" s="1"/>
  <c r="BJ32" i="1"/>
  <c r="CC32" i="1"/>
  <c r="CC30" i="1" s="1"/>
  <c r="CL32" i="1"/>
  <c r="CL30" i="1" s="1"/>
  <c r="CR32" i="1"/>
  <c r="CR30" i="1" s="1"/>
  <c r="BI32" i="1"/>
  <c r="BI30" i="1" s="1"/>
  <c r="CW32" i="1"/>
  <c r="CW30" i="1" s="1"/>
  <c r="BJ30" i="1" l="1"/>
  <c r="CH32" i="1"/>
  <c r="CH30" i="1" s="1"/>
  <c r="DB32" i="1"/>
  <c r="DB30" i="1" s="1"/>
  <c r="DL32" i="1"/>
  <c r="DL30" i="1" s="1"/>
  <c r="DG32" i="1"/>
  <c r="DG30" i="1" s="1"/>
  <c r="DK29" i="1" l="1"/>
  <c r="DG29" i="1" s="1"/>
  <c r="DF29" i="1"/>
  <c r="DB29" i="1" s="1"/>
  <c r="BI29" i="1"/>
  <c r="DA28" i="1"/>
  <c r="CW28" i="1" s="1"/>
  <c r="CG28" i="1"/>
  <c r="CB28" i="1"/>
  <c r="BX28" i="1" s="1"/>
  <c r="BH28" i="1"/>
  <c r="AY28" i="1"/>
  <c r="AT28" i="1"/>
  <c r="CL28" i="1" l="1"/>
  <c r="CH28" i="1" s="1"/>
  <c r="CG25" i="1"/>
  <c r="CG24" i="1" s="1"/>
  <c r="CG23" i="1" s="1"/>
  <c r="CG49" i="1" s="1"/>
  <c r="DP28" i="1"/>
  <c r="DL28" i="1" s="1"/>
  <c r="CB25" i="1"/>
  <c r="CB24" i="1" s="1"/>
  <c r="CB23" i="1" s="1"/>
  <c r="CB49" i="1" s="1"/>
  <c r="AO29" i="1"/>
  <c r="BS29" i="1"/>
  <c r="CC29" i="1"/>
  <c r="CL29" i="1"/>
  <c r="CH29" i="1" s="1"/>
  <c r="CC28" i="1"/>
  <c r="AF29" i="1"/>
  <c r="CV29" i="1"/>
  <c r="CR29" i="1" s="1"/>
  <c r="CQ28" i="1"/>
  <c r="BD28" i="1"/>
  <c r="AT29" i="1"/>
  <c r="AT25" i="1" s="1"/>
  <c r="AT24" i="1" s="1"/>
  <c r="AT23" i="1" s="1"/>
  <c r="AT49" i="1" s="1"/>
  <c r="AE28" i="1"/>
  <c r="AF28" i="1"/>
  <c r="AO28" i="1"/>
  <c r="BW49" i="1"/>
  <c r="CV28" i="1"/>
  <c r="AE29" i="1"/>
  <c r="AY29" i="1"/>
  <c r="DA29" i="1"/>
  <c r="CQ29" i="1"/>
  <c r="CM29" i="1" s="1"/>
  <c r="BH29" i="1"/>
  <c r="BD29" i="1" s="1"/>
  <c r="BS27" i="1"/>
  <c r="AY25" i="1" l="1"/>
  <c r="AY24" i="1" s="1"/>
  <c r="AY23" i="1" s="1"/>
  <c r="AY49" i="1" s="1"/>
  <c r="CH25" i="1"/>
  <c r="CH24" i="1" s="1"/>
  <c r="CH23" i="1" s="1"/>
  <c r="CH49" i="1" s="1"/>
  <c r="AF25" i="1"/>
  <c r="AF24" i="1" s="1"/>
  <c r="AF23" i="1" s="1"/>
  <c r="AF49" i="1" s="1"/>
  <c r="CL25" i="1"/>
  <c r="CL24" i="1" s="1"/>
  <c r="CL23" i="1" s="1"/>
  <c r="CL49" i="1" s="1"/>
  <c r="BD25" i="1"/>
  <c r="BD24" i="1" s="1"/>
  <c r="BD23" i="1" s="1"/>
  <c r="BD49" i="1" s="1"/>
  <c r="CC25" i="1"/>
  <c r="CC24" i="1" s="1"/>
  <c r="CC23" i="1" s="1"/>
  <c r="CC49" i="1" s="1"/>
  <c r="BR25" i="1"/>
  <c r="BR24" i="1" s="1"/>
  <c r="BR23" i="1" s="1"/>
  <c r="BR49" i="1" s="1"/>
  <c r="BJ28" i="1"/>
  <c r="BJ25" i="1" s="1"/>
  <c r="BJ24" i="1" s="1"/>
  <c r="BJ23" i="1" s="1"/>
  <c r="BJ49" i="1" s="1"/>
  <c r="AE25" i="1"/>
  <c r="AE24" i="1" s="1"/>
  <c r="AE23" i="1" s="1"/>
  <c r="AE49" i="1" s="1"/>
  <c r="BH25" i="1"/>
  <c r="BH24" i="1" s="1"/>
  <c r="BH23" i="1" s="1"/>
  <c r="BH49" i="1" s="1"/>
  <c r="CQ25" i="1"/>
  <c r="CQ24" i="1" s="1"/>
  <c r="CQ23" i="1" s="1"/>
  <c r="CQ49" i="1" s="1"/>
  <c r="BI28" i="1"/>
  <c r="BI25" i="1" s="1"/>
  <c r="BI24" i="1" s="1"/>
  <c r="BI23" i="1" s="1"/>
  <c r="BI49" i="1" s="1"/>
  <c r="BQ25" i="1"/>
  <c r="BQ24" i="1" s="1"/>
  <c r="BQ23" i="1" s="1"/>
  <c r="BQ49" i="1" s="1"/>
  <c r="CW29" i="1"/>
  <c r="CW25" i="1" s="1"/>
  <c r="CW24" i="1" s="1"/>
  <c r="CW23" i="1" s="1"/>
  <c r="CW49" i="1" s="1"/>
  <c r="DA25" i="1"/>
  <c r="DA24" i="1" s="1"/>
  <c r="DA23" i="1" s="1"/>
  <c r="DA49" i="1" s="1"/>
  <c r="AO25" i="1"/>
  <c r="AO24" i="1" s="1"/>
  <c r="CR28" i="1"/>
  <c r="CR25" i="1" s="1"/>
  <c r="CR24" i="1" s="1"/>
  <c r="CR23" i="1" s="1"/>
  <c r="CR49" i="1" s="1"/>
  <c r="CV25" i="1"/>
  <c r="CV24" i="1" s="1"/>
  <c r="CV23" i="1" s="1"/>
  <c r="CV49" i="1" s="1"/>
  <c r="DK28" i="1"/>
  <c r="BS28" i="1"/>
  <c r="BS25" i="1" s="1"/>
  <c r="BS24" i="1" s="1"/>
  <c r="BS23" i="1" s="1"/>
  <c r="BS49" i="1" s="1"/>
  <c r="DF28" i="1"/>
  <c r="DF25" i="1" s="1"/>
  <c r="DF24" i="1" s="1"/>
  <c r="DF23" i="1" s="1"/>
  <c r="DF49" i="1" s="1"/>
  <c r="BX29" i="1"/>
  <c r="BX25" i="1" s="1"/>
  <c r="BX24" i="1" s="1"/>
  <c r="BX23" i="1" s="1"/>
  <c r="BX49" i="1" s="1"/>
  <c r="DP29" i="1"/>
  <c r="CM28" i="1"/>
  <c r="CM25" i="1" s="1"/>
  <c r="CM24" i="1" s="1"/>
  <c r="CM23" i="1" s="1"/>
  <c r="CM49" i="1" s="1"/>
  <c r="AO23" i="1" l="1"/>
  <c r="AO49" i="1" s="1"/>
  <c r="DL29" i="1"/>
  <c r="DL25" i="1" s="1"/>
  <c r="DL24" i="1" s="1"/>
  <c r="DL23" i="1" s="1"/>
  <c r="DL49" i="1" s="1"/>
  <c r="DP25" i="1"/>
  <c r="DP24" i="1" s="1"/>
  <c r="DP23" i="1" s="1"/>
  <c r="DP49" i="1" s="1"/>
  <c r="DG28" i="1"/>
  <c r="DG25" i="1" s="1"/>
  <c r="DG24" i="1" s="1"/>
  <c r="DG23" i="1" s="1"/>
  <c r="DG49" i="1" s="1"/>
  <c r="DK25" i="1"/>
  <c r="DK24" i="1" s="1"/>
  <c r="DK23" i="1" s="1"/>
  <c r="DK49" i="1" s="1"/>
  <c r="DB28" i="1"/>
  <c r="DB25" i="1" s="1"/>
  <c r="DB24" i="1" s="1"/>
  <c r="DB23" i="1" s="1"/>
  <c r="DB49" i="1" s="1"/>
</calcChain>
</file>

<file path=xl/sharedStrings.xml><?xml version="1.0" encoding="utf-8"?>
<sst xmlns="http://schemas.openxmlformats.org/spreadsheetml/2006/main" count="619" uniqueCount="122">
  <si>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</si>
  <si>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</si>
  <si>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Итого расходных обязательств муниципальных образований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</si>
  <si>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</si>
  <si>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</si>
  <si>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</si>
  <si>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</si>
  <si>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Методика расчета оценки</t>
  </si>
  <si>
    <t>Наименование полномочия, 
расходного обязательства</t>
  </si>
  <si>
    <t>Код строки</t>
  </si>
  <si>
    <t>2</t>
  </si>
  <si>
    <t>Руководитель</t>
  </si>
  <si>
    <t>(подпись)</t>
  </si>
  <si>
    <t>(расшифровка подписи)</t>
  </si>
  <si>
    <t>Исполнитель</t>
  </si>
  <si>
    <t>(должность)</t>
  </si>
  <si>
    <t>х</t>
  </si>
  <si>
    <t>Российской Федерации</t>
  </si>
  <si>
    <t xml:space="preserve">субъекта Российской Федерации </t>
  </si>
  <si>
    <t xml:space="preserve">в том числе государственные программы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</si>
  <si>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</si>
  <si>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</si>
  <si>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</si>
  <si>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код НПА</t>
  </si>
  <si>
    <t>номер пункта, подпункта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</si>
  <si>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</si>
  <si>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</si>
  <si>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</si>
  <si>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плановый период
</t>
  </si>
  <si>
    <t xml:space="preserve">  Правовое основание финансового обеспечения полномочия, расходного обязательства муниципального образования</t>
  </si>
  <si>
    <t xml:space="preserve">Объем средств на исполнение расходного обязательства муниципального образования </t>
  </si>
  <si>
    <t>дата вступле-ния в силу, срок действия</t>
  </si>
  <si>
    <t>номер пункта, подпун-кта</t>
  </si>
  <si>
    <t>наимено-вание, номер и дата</t>
  </si>
  <si>
    <t>Всего</t>
  </si>
  <si>
    <t>исполнено</t>
  </si>
  <si>
    <t>в т.ч. за счет средств местных бюджетов</t>
  </si>
  <si>
    <t xml:space="preserve">в т.ч. за счет целевых средств федерального бюджета </t>
  </si>
  <si>
    <t xml:space="preserve">в т.ч. за счет целевых средств регионального бюджета </t>
  </si>
  <si>
    <t>в т.ч за счет целевых средств федерального бюджета</t>
  </si>
  <si>
    <t>в т.ч. за счет целевых средств федерального бюджета</t>
  </si>
  <si>
    <t>в т.ч. за счет прочих безвозмездных поступлений, включая средства фондов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</si>
  <si>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</si>
  <si>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5.6.2. по предоставлению иных межбюджетных трансфертов, всего</t>
  </si>
  <si>
    <t>5.7. Условно утвержденные расходы на первый и второй годы планового периода в соответствии с решением о местном бюджете</t>
  </si>
  <si>
    <t>Таблица 1</t>
  </si>
  <si>
    <t>номер статьи (подстатьи), пункта (подпункта)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</si>
  <si>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Закона № 131-ФЗ, всего, в том числе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</si>
  <si>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Закона № 131-ФЗ, всего, в том числе</t>
  </si>
  <si>
    <t>5.4.1. за счет субвенций, предоставленных из федерального бюджета, всего, в том числе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</si>
  <si>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всего, в том числе</t>
  </si>
  <si>
    <t>5.1.1. по перечню, предусмотренному ч. 3 ст. 14 Закона № 131-ФЗ, всего, в том числе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</si>
  <si>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всего, в том числе</t>
  </si>
  <si>
    <t>утверж-денные бюджетные назначения</t>
  </si>
  <si>
    <t>Код группы полномо-чий, расход-ных обяза-тельств</t>
  </si>
  <si>
    <t>раздел/
подраздел</t>
  </si>
  <si>
    <t>Код бюджетной классифика-ции Российской Федерации</t>
  </si>
  <si>
    <t xml:space="preserve">в т.ч. за счет целевых средств региональ-ного бюджета </t>
  </si>
  <si>
    <t>(должность руководителя)</t>
  </si>
  <si>
    <t>обеспечение первичных мер пожарной безопасности в границах населенных пунктов сельского поселения</t>
  </si>
  <si>
    <t>Федеральный закон №131-ФЗ от 06.10.2003 "Об общих принципах организации местного самоуправления в Российской Федерации"</t>
  </si>
  <si>
    <t>в целом</t>
  </si>
  <si>
    <t xml:space="preserve">06.10.2003-не установлен
</t>
  </si>
  <si>
    <t>метод индексации</t>
  </si>
  <si>
    <t>создание условий для организации досуга и обеспечения жителей сельского поселения услугами организаций культуры</t>
  </si>
  <si>
    <t>0801</t>
  </si>
  <si>
    <t>0503</t>
  </si>
  <si>
    <t>наименование, номер и дата</t>
  </si>
  <si>
    <t>0502</t>
  </si>
  <si>
    <t>0409</t>
  </si>
  <si>
    <t>утвержденные бюджетные назначения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</si>
  <si>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</si>
  <si>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0501</t>
  </si>
  <si>
    <t>функционирование органов местного самоуправления</t>
  </si>
  <si>
    <t>доплаты к пенсиям государственных служащих субъектов Российской Федерации и муниципальных служащих</t>
  </si>
  <si>
    <t>15.04.2014-   не   установлен</t>
  </si>
  <si>
    <t>01.01.2014- не установлен</t>
  </si>
  <si>
    <t>на осуществление воинского учета на территориях, на которых отсутствуют структурные подразделения военных комиссариатов</t>
  </si>
  <si>
    <t>ст.19</t>
  </si>
  <si>
    <t>11.05.2006 - не установлен</t>
  </si>
  <si>
    <t>Постанов-ление Правитель-ства Российской Федерации №258 от 29.04.2006 "О субвенциях на осуществ-ление полномо-чий по первичному воинскому учету на террито-риях, где отсутст-вуют военные комиссариаты"</t>
  </si>
  <si>
    <t>0203</t>
  </si>
  <si>
    <t>владение, пользование и распоряжение имуществом, находящимся в муниципальной собственности поселения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</si>
  <si>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</si>
  <si>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</si>
  <si>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организация ритуальных услуг и содержание мест захоронения</t>
  </si>
  <si>
    <t>на осуществление внешнего муниципального контроля</t>
  </si>
  <si>
    <t>0113</t>
  </si>
  <si>
    <t>на осуществление муниципального земельного контроля</t>
  </si>
  <si>
    <t>0412</t>
  </si>
  <si>
    <t>Экономист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</si>
  <si>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</si>
  <si>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0107</t>
  </si>
  <si>
    <t>0310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</si>
  <si>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</si>
  <si>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РФ от 15.04.2014         N 296
"Об утвержде-нии государст-венной програм-мы Российской Федерации "Социальная поддержка граждан"</t>
  </si>
  <si>
    <t xml:space="preserve">Постанов-ление администра-ции Костромской области от 26.12.2013  №569-а "Об утверждении государствен-ной программы Костромской области "Социальная поддержка граждан Костромской области" </t>
  </si>
  <si>
    <t>утверждение правил благоустройства территории поселения, осуществление контроля за их соблюдением, организация благоустройства территории поселения в соответствии с указанными правилами, а также организация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</si>
  <si>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0102      0103          0104</t>
  </si>
  <si>
    <t>Л.А. Чебурова</t>
  </si>
  <si>
    <t>Соглашение о передаче КСГ КМР полномочий контрольно-счетного органа поселения по осуществлению ВМФК №5 от 13.07.2012</t>
  </si>
  <si>
    <t>п.3.4</t>
  </si>
  <si>
    <t>Глава сельского поселения</t>
  </si>
  <si>
    <t>отчетный
2023 г.</t>
  </si>
  <si>
    <t>текущий
2024г.</t>
  </si>
  <si>
    <t>очередной
2025г.</t>
  </si>
  <si>
    <t>1-й год планового периода 
2026г.</t>
  </si>
  <si>
    <t>2-й год планового периода
2027 г.</t>
  </si>
  <si>
    <t>отчетный
2023г.</t>
  </si>
  <si>
    <t>1-й год планового периода 
2026 г.</t>
  </si>
  <si>
    <t>2-й год планового периода
2027г.</t>
  </si>
  <si>
    <t>отчетный   2023г.</t>
  </si>
  <si>
    <t>текущий     2024г.</t>
  </si>
  <si>
    <t>очередной 2025г.</t>
  </si>
  <si>
    <t>отчетный 2023г.</t>
  </si>
  <si>
    <t>текущий 2024г.</t>
  </si>
  <si>
    <t>1001    1102</t>
  </si>
  <si>
    <t>О.Н. Голубева</t>
  </si>
  <si>
    <t>тел.  (4942) 667-282</t>
  </si>
  <si>
    <t>e-mail:admkus@mail.ru</t>
  </si>
  <si>
    <t xml:space="preserve"> РЕЕСТР  РАСХОДНЫХ  ОБЯЗАТЕЛЬСТВ  КУЗЬМИЩЕНСКОГО СЕЛЬСКОГО ПОСЕЛЕНИЯ КОСТРОМСКОГО МУНИЦИПАЛЬНОГО РАЙОНА КОСТРОМСКОЙ ОБЛАСТИ 
на 2024 год и плановый период 2025 и 2026 годы</t>
  </si>
  <si>
    <t>на 28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</si>
</sst>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9"/>
      <color theme="1"/>
      <name val="Times New Roman Cyr"/>
      <family val="1"/>
      <charset val="204"/>
    </font>
    <font>
      <sz val="8"/>
      <color theme="1"/>
      <name val="Times New Roman Cyr"/>
      <family val="1"/>
      <charset val="204"/>
    </font>
    <font>
      <b/>
      <sz val="11"/>
      <color theme="1"/>
      <name val="Times New Roman Cyr"/>
      <family val="1"/>
      <charset val="204"/>
    </font>
    <font>
      <b/>
      <sz val="9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11"/>
      <color theme="1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 Cyr"/>
      <charset val="204"/>
    </font>
    <font>
      <sz val="10"/>
      <color theme="0"/>
      <name val="Times New Roman"/>
      <family val="1"/>
      <charset val="204"/>
    </font>
    <font>
      <sz val="14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sz val="10"/>
      <color theme="1"/>
      <name val="Times New Roman Cyr"/>
      <charset val="204"/>
    </font>
    <font>
      <sz val="11"/>
      <color theme="1"/>
      <name val="Times New Roman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2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4" fillId="0" borderId="0" xfId="0" applyFont="1" applyFill="1"/>
    <xf numFmtId="0" fontId="2" fillId="0" borderId="0" xfId="0" applyFont="1" applyFill="1" applyBorder="1"/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0" fontId="15" fillId="0" borderId="0" xfId="0" applyFont="1" applyFill="1" applyBorder="1"/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6" fillId="0" borderId="0" xfId="0" applyFont="1" applyFill="1" applyAlignment="1">
      <alignment vertical="distributed" wrapText="1"/>
    </xf>
    <xf numFmtId="0" fontId="2" fillId="0" borderId="1" xfId="0" applyFont="1" applyFill="1" applyBorder="1"/>
    <xf numFmtId="0" fontId="21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2" borderId="4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/>
    <xf numFmtId="4" fontId="2" fillId="2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wrapText="1"/>
    </xf>
    <xf numFmtId="14" fontId="22" fillId="0" borderId="7" xfId="0" applyNumberFormat="1" applyFont="1" applyFill="1" applyBorder="1"/>
    <xf numFmtId="4" fontId="2" fillId="3" borderId="7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distributed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 vertical="top"/>
    </xf>
    <xf numFmtId="0" fontId="7" fillId="0" borderId="7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67"/>
  <sheetViews>
    <sheetView tabSelected="1" zoomScale="85" zoomScaleNormal="85" zoomScaleSheetLayoutView="70" workbookViewId="0">
      <selection activeCell="B10" sqref="B10"/>
    </sheetView>
  </sheetViews>
  <sheetFormatPr defaultRowHeight="15" x14ac:dyDescent="0.25"/>
  <cols>
    <col min="1" max="1" width="49" style="3" customWidth="1"/>
    <col min="2" max="2" width="11.28515625" style="4" customWidth="1"/>
    <col min="3" max="3" width="16.85546875" style="3" customWidth="1"/>
    <col min="4" max="4" width="12" style="3" bestFit="1" customWidth="1"/>
    <col min="5" max="5" width="12.7109375" style="3" customWidth="1"/>
    <col min="6" max="6" width="8.85546875" style="3" customWidth="1"/>
    <col min="7" max="7" width="12" style="3" customWidth="1"/>
    <col min="8" max="8" width="8.85546875" style="3" customWidth="1"/>
    <col min="9" max="9" width="7" style="3" customWidth="1"/>
    <col min="10" max="10" width="16" style="3" customWidth="1"/>
    <col min="11" max="11" width="10" style="3" bestFit="1" customWidth="1"/>
    <col min="12" max="12" width="13.28515625" style="3" customWidth="1"/>
    <col min="13" max="13" width="8.28515625" style="3" customWidth="1"/>
    <col min="14" max="14" width="10.140625" style="3" customWidth="1"/>
    <col min="15" max="15" width="8.42578125" style="3" customWidth="1"/>
    <col min="16" max="16" width="5.85546875" style="3" customWidth="1"/>
    <col min="17" max="17" width="8.140625" style="3" customWidth="1"/>
    <col min="18" max="18" width="10.140625" style="3" customWidth="1"/>
    <col min="19" max="19" width="9" style="3" customWidth="1"/>
    <col min="20" max="20" width="21.28515625" style="3" customWidth="1"/>
    <col min="21" max="21" width="7.28515625" style="3" customWidth="1"/>
    <col min="22" max="22" width="10.5703125" style="3" customWidth="1"/>
    <col min="23" max="23" width="8.140625" style="3" customWidth="1"/>
    <col min="24" max="24" width="12" style="3" bestFit="1" customWidth="1"/>
    <col min="25" max="25" width="8.7109375" style="3" customWidth="1"/>
    <col min="26" max="26" width="15.140625" style="3" customWidth="1"/>
    <col min="27" max="27" width="10.140625" style="3" customWidth="1"/>
    <col min="28" max="28" width="12.5703125" style="3" customWidth="1"/>
    <col min="29" max="29" width="8.7109375" style="3" customWidth="1"/>
    <col min="30" max="30" width="11.28515625" style="3" customWidth="1"/>
    <col min="31" max="31" width="21.28515625" style="3" customWidth="1"/>
    <col min="32" max="32" width="17.42578125" style="3" customWidth="1"/>
    <col min="33" max="33" width="17.28515625" style="3" customWidth="1"/>
    <col min="34" max="34" width="18.28515625" style="3" customWidth="1"/>
    <col min="35" max="35" width="18" style="3" customWidth="1"/>
    <col min="36" max="36" width="17.28515625" style="3" customWidth="1"/>
    <col min="37" max="37" width="11.28515625" style="3" customWidth="1"/>
    <col min="38" max="38" width="10" style="3" customWidth="1"/>
    <col min="39" max="39" width="16" style="3" customWidth="1"/>
    <col min="40" max="40" width="18.28515625" style="3" customWidth="1"/>
    <col min="41" max="41" width="21.28515625" style="3" customWidth="1"/>
    <col min="42" max="42" width="12.7109375" style="3" customWidth="1"/>
    <col min="43" max="43" width="14.85546875" style="3" customWidth="1"/>
    <col min="44" max="44" width="13.85546875" style="3" customWidth="1"/>
    <col min="45" max="45" width="15" style="3" customWidth="1"/>
    <col min="46" max="46" width="14.42578125" style="3" customWidth="1"/>
    <col min="47" max="47" width="12.85546875" style="3" customWidth="1"/>
    <col min="48" max="48" width="10.140625" style="3" customWidth="1"/>
    <col min="49" max="49" width="14" style="3" customWidth="1"/>
    <col min="50" max="51" width="15.5703125" style="3" customWidth="1"/>
    <col min="52" max="52" width="12.42578125" style="3" customWidth="1"/>
    <col min="53" max="54" width="13.28515625" style="3" customWidth="1"/>
    <col min="55" max="55" width="14.85546875" style="3" customWidth="1"/>
    <col min="56" max="56" width="16.28515625" style="3" customWidth="1"/>
    <col min="57" max="57" width="12.5703125" style="3" customWidth="1"/>
    <col min="58" max="59" width="13.42578125" style="3" customWidth="1"/>
    <col min="60" max="60" width="15.42578125" style="3" customWidth="1"/>
    <col min="61" max="61" width="15.5703125" style="3" customWidth="1"/>
    <col min="62" max="62" width="16.85546875" style="3" customWidth="1"/>
    <col min="63" max="63" width="15.85546875" style="3" customWidth="1"/>
    <col min="64" max="64" width="17.85546875" style="3" customWidth="1"/>
    <col min="65" max="65" width="11.28515625" style="3" customWidth="1"/>
    <col min="66" max="66" width="10.7109375" style="3" customWidth="1"/>
    <col min="67" max="67" width="11.28515625" style="3" customWidth="1"/>
    <col min="68" max="68" width="10.7109375" style="3" customWidth="1"/>
    <col min="69" max="69" width="14.85546875" style="3" customWidth="1"/>
    <col min="70" max="70" width="15.28515625" style="3" customWidth="1"/>
    <col min="71" max="71" width="16.42578125" style="3" customWidth="1"/>
    <col min="72" max="72" width="12.42578125" style="3" customWidth="1"/>
    <col min="73" max="73" width="12.5703125" style="3" customWidth="1"/>
    <col min="74" max="74" width="13.42578125" style="3" customWidth="1"/>
    <col min="75" max="75" width="15.5703125" style="3" customWidth="1"/>
    <col min="76" max="76" width="15.28515625" style="3" customWidth="1"/>
    <col min="77" max="77" width="14.5703125" style="3" bestFit="1" customWidth="1"/>
    <col min="78" max="78" width="13.42578125" style="3" customWidth="1"/>
    <col min="79" max="79" width="13.7109375" style="3" customWidth="1"/>
    <col min="80" max="80" width="14.140625" style="3" customWidth="1"/>
    <col min="81" max="81" width="16.7109375" style="3" customWidth="1"/>
    <col min="82" max="82" width="12.5703125" style="3" customWidth="1"/>
    <col min="83" max="83" width="13.5703125" style="3" customWidth="1"/>
    <col min="84" max="84" width="13.7109375" style="3" customWidth="1"/>
    <col min="85" max="85" width="17.5703125" style="3" customWidth="1"/>
    <col min="86" max="86" width="17.28515625" style="3" customWidth="1"/>
    <col min="87" max="87" width="12.7109375" style="3" customWidth="1"/>
    <col min="88" max="89" width="13.5703125" style="3" customWidth="1"/>
    <col min="90" max="90" width="18.42578125" style="3" customWidth="1"/>
    <col min="91" max="91" width="17.140625" style="3" customWidth="1"/>
    <col min="92" max="92" width="17.42578125" style="3" customWidth="1"/>
    <col min="93" max="94" width="13.5703125" style="3" customWidth="1"/>
    <col min="95" max="95" width="15.28515625" style="3" customWidth="1"/>
    <col min="96" max="96" width="18.5703125" style="3" customWidth="1"/>
    <col min="97" max="97" width="12.85546875" style="3" customWidth="1"/>
    <col min="98" max="98" width="13.5703125" style="3" customWidth="1"/>
    <col min="99" max="99" width="13.7109375" style="3" customWidth="1"/>
    <col min="100" max="100" width="17.140625" style="3" customWidth="1"/>
    <col min="101" max="101" width="14.7109375" style="3" customWidth="1"/>
    <col min="102" max="102" width="12.85546875" style="3" customWidth="1"/>
    <col min="103" max="104" width="13.5703125" style="3" customWidth="1"/>
    <col min="105" max="105" width="15.5703125" style="3" customWidth="1"/>
    <col min="106" max="106" width="15.7109375" style="3" customWidth="1"/>
    <col min="107" max="107" width="12.42578125" style="3" customWidth="1"/>
    <col min="108" max="108" width="13.42578125" style="3" customWidth="1"/>
    <col min="109" max="109" width="13.7109375" style="3" customWidth="1"/>
    <col min="110" max="110" width="14.7109375" style="3" customWidth="1"/>
    <col min="111" max="111" width="16.85546875" style="3" customWidth="1"/>
    <col min="112" max="112" width="12.7109375" style="3" customWidth="1"/>
    <col min="113" max="113" width="14" style="3" customWidth="1"/>
    <col min="114" max="114" width="13.7109375" style="3" customWidth="1"/>
    <col min="115" max="115" width="16" style="3" customWidth="1"/>
    <col min="116" max="116" width="16.140625" style="3" customWidth="1"/>
    <col min="117" max="117" width="12.85546875" style="3" customWidth="1"/>
    <col min="118" max="118" width="13.85546875" style="3" customWidth="1"/>
    <col min="119" max="119" width="13.28515625" style="3" customWidth="1"/>
    <col min="120" max="120" width="17.42578125" style="3" customWidth="1"/>
    <col min="121" max="121" width="13.28515625" style="3" customWidth="1"/>
    <col min="122" max="16384" width="9.140625" style="3"/>
  </cols>
  <sheetData>
    <row r="1" spans="1:121" ht="40.5" customHeight="1" x14ac:dyDescent="0.25">
      <c r="AU1" s="73"/>
      <c r="AV1" s="73"/>
      <c r="AW1" s="73"/>
      <c r="AX1" s="73"/>
    </row>
    <row r="2" spans="1:121" ht="27" customHeight="1" x14ac:dyDescent="0.25">
      <c r="AU2" s="73"/>
      <c r="AV2" s="73"/>
      <c r="AW2" s="73"/>
      <c r="AX2" s="73"/>
    </row>
    <row r="3" spans="1:121" ht="30" customHeight="1" x14ac:dyDescent="0.25">
      <c r="AU3" s="73"/>
      <c r="AV3" s="73"/>
      <c r="AW3" s="73"/>
      <c r="AX3" s="73"/>
    </row>
    <row r="4" spans="1:121" ht="24" customHeight="1" x14ac:dyDescent="0.25">
      <c r="AT4" s="25"/>
      <c r="AW4" s="25"/>
      <c r="AX4" s="25"/>
    </row>
    <row r="5" spans="1:121" ht="34.5" customHeight="1" x14ac:dyDescent="0.25">
      <c r="AT5" s="25"/>
      <c r="AW5" s="25"/>
      <c r="AX5" s="25"/>
    </row>
    <row r="6" spans="1:121" x14ac:dyDescent="0.25">
      <c r="AX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</row>
    <row r="7" spans="1:121" ht="31.5" customHeight="1" x14ac:dyDescent="0.25">
      <c r="B7" s="71" t="s">
        <v>120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U7" s="17"/>
      <c r="AV7" s="17"/>
      <c r="AW7" s="94" t="s">
        <v>45</v>
      </c>
      <c r="AX7" s="94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5"/>
      <c r="BZ7" s="5"/>
      <c r="CA7" s="5"/>
      <c r="CB7" s="5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</row>
    <row r="8" spans="1:12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5"/>
      <c r="BZ8" s="5"/>
      <c r="CA8" s="5"/>
      <c r="CB8" s="5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</row>
    <row r="9" spans="1:121" x14ac:dyDescent="0.25">
      <c r="B9" s="72" t="s">
        <v>121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</row>
    <row r="10" spans="1:121" ht="15.75" customHeight="1" x14ac:dyDescent="0.25">
      <c r="A10" s="7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</row>
    <row r="11" spans="1:121" ht="18" customHeight="1" x14ac:dyDescent="0.25"/>
    <row r="12" spans="1:121" ht="12" customHeight="1" x14ac:dyDescent="0.25">
      <c r="A12" s="95" t="s">
        <v>8</v>
      </c>
      <c r="B12" s="89" t="s">
        <v>9</v>
      </c>
      <c r="C12" s="100" t="s">
        <v>29</v>
      </c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96" t="s">
        <v>54</v>
      </c>
      <c r="AD12" s="89" t="s">
        <v>56</v>
      </c>
      <c r="AE12" s="66" t="s">
        <v>30</v>
      </c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1"/>
      <c r="AY12" s="60" t="s">
        <v>30</v>
      </c>
      <c r="AZ12" s="60"/>
      <c r="BA12" s="60"/>
      <c r="BB12" s="60"/>
      <c r="BC12" s="60"/>
      <c r="BD12" s="60"/>
      <c r="BE12" s="60"/>
      <c r="BF12" s="60"/>
      <c r="BG12" s="60"/>
      <c r="BH12" s="61"/>
      <c r="BI12" s="79" t="s">
        <v>25</v>
      </c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 t="s">
        <v>26</v>
      </c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 t="s">
        <v>27</v>
      </c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 t="s">
        <v>7</v>
      </c>
    </row>
    <row r="13" spans="1:121" ht="18" customHeight="1" x14ac:dyDescent="0.25">
      <c r="A13" s="95"/>
      <c r="B13" s="89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97"/>
      <c r="AD13" s="89"/>
      <c r="AE13" s="67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3"/>
      <c r="AY13" s="62"/>
      <c r="AZ13" s="62"/>
      <c r="BA13" s="62"/>
      <c r="BB13" s="62"/>
      <c r="BC13" s="62"/>
      <c r="BD13" s="62"/>
      <c r="BE13" s="62"/>
      <c r="BF13" s="62"/>
      <c r="BG13" s="62"/>
      <c r="BH13" s="63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</row>
    <row r="14" spans="1:121" ht="15" customHeight="1" x14ac:dyDescent="0.25">
      <c r="A14" s="95"/>
      <c r="B14" s="89"/>
      <c r="C14" s="89" t="s">
        <v>17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98" t="s">
        <v>18</v>
      </c>
      <c r="X14" s="99"/>
      <c r="Y14" s="99"/>
      <c r="Z14" s="99"/>
      <c r="AA14" s="99"/>
      <c r="AB14" s="99"/>
      <c r="AC14" s="97"/>
      <c r="AD14" s="89"/>
      <c r="AE14" s="68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5"/>
      <c r="AY14" s="64"/>
      <c r="AZ14" s="64"/>
      <c r="BA14" s="64"/>
      <c r="BB14" s="64"/>
      <c r="BC14" s="64"/>
      <c r="BD14" s="64"/>
      <c r="BE14" s="64"/>
      <c r="BF14" s="64"/>
      <c r="BG14" s="64"/>
      <c r="BH14" s="65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</row>
    <row r="15" spans="1:121" ht="51.75" customHeight="1" x14ac:dyDescent="0.25">
      <c r="A15" s="95"/>
      <c r="B15" s="89"/>
      <c r="C15" s="90" t="s">
        <v>3</v>
      </c>
      <c r="D15" s="90"/>
      <c r="E15" s="90"/>
      <c r="F15" s="89" t="s">
        <v>4</v>
      </c>
      <c r="G15" s="89"/>
      <c r="H15" s="89"/>
      <c r="I15" s="89"/>
      <c r="J15" s="89" t="s">
        <v>5</v>
      </c>
      <c r="K15" s="89"/>
      <c r="L15" s="89"/>
      <c r="M15" s="89" t="s">
        <v>19</v>
      </c>
      <c r="N15" s="89"/>
      <c r="O15" s="89"/>
      <c r="P15" s="89"/>
      <c r="Q15" s="89" t="s">
        <v>6</v>
      </c>
      <c r="R15" s="89"/>
      <c r="S15" s="89"/>
      <c r="T15" s="89" t="s">
        <v>20</v>
      </c>
      <c r="U15" s="89"/>
      <c r="V15" s="89"/>
      <c r="W15" s="89" t="s">
        <v>21</v>
      </c>
      <c r="X15" s="89"/>
      <c r="Y15" s="89"/>
      <c r="Z15" s="89" t="s">
        <v>22</v>
      </c>
      <c r="AA15" s="89"/>
      <c r="AB15" s="89"/>
      <c r="AC15" s="97"/>
      <c r="AD15" s="89"/>
      <c r="AE15" s="79" t="s">
        <v>103</v>
      </c>
      <c r="AF15" s="79"/>
      <c r="AG15" s="79"/>
      <c r="AH15" s="79"/>
      <c r="AI15" s="79"/>
      <c r="AJ15" s="79"/>
      <c r="AK15" s="79"/>
      <c r="AL15" s="79"/>
      <c r="AM15" s="79"/>
      <c r="AN15" s="79"/>
      <c r="AO15" s="79" t="s">
        <v>104</v>
      </c>
      <c r="AP15" s="79"/>
      <c r="AQ15" s="79"/>
      <c r="AR15" s="79"/>
      <c r="AS15" s="79"/>
      <c r="AT15" s="79" t="s">
        <v>105</v>
      </c>
      <c r="AU15" s="79"/>
      <c r="AV15" s="79"/>
      <c r="AW15" s="79"/>
      <c r="AX15" s="79"/>
      <c r="AY15" s="79" t="s">
        <v>28</v>
      </c>
      <c r="AZ15" s="79"/>
      <c r="BA15" s="79"/>
      <c r="BB15" s="79"/>
      <c r="BC15" s="79"/>
      <c r="BD15" s="79"/>
      <c r="BE15" s="79"/>
      <c r="BF15" s="79"/>
      <c r="BG15" s="79"/>
      <c r="BH15" s="79"/>
      <c r="BI15" s="79" t="s">
        <v>108</v>
      </c>
      <c r="BJ15" s="79"/>
      <c r="BK15" s="79"/>
      <c r="BL15" s="79"/>
      <c r="BM15" s="79"/>
      <c r="BN15" s="79"/>
      <c r="BO15" s="79"/>
      <c r="BP15" s="79"/>
      <c r="BQ15" s="79"/>
      <c r="BR15" s="79"/>
      <c r="BS15" s="79" t="s">
        <v>104</v>
      </c>
      <c r="BT15" s="79"/>
      <c r="BU15" s="79"/>
      <c r="BV15" s="79"/>
      <c r="BW15" s="79"/>
      <c r="BX15" s="79" t="s">
        <v>105</v>
      </c>
      <c r="BY15" s="79"/>
      <c r="BZ15" s="79"/>
      <c r="CA15" s="79"/>
      <c r="CB15" s="79"/>
      <c r="CC15" s="69" t="s">
        <v>28</v>
      </c>
      <c r="CD15" s="70"/>
      <c r="CE15" s="70"/>
      <c r="CF15" s="70"/>
      <c r="CG15" s="70"/>
      <c r="CH15" s="69" t="s">
        <v>28</v>
      </c>
      <c r="CI15" s="70"/>
      <c r="CJ15" s="70"/>
      <c r="CK15" s="70"/>
      <c r="CL15" s="70"/>
      <c r="CM15" s="79" t="s">
        <v>111</v>
      </c>
      <c r="CN15" s="79"/>
      <c r="CO15" s="79"/>
      <c r="CP15" s="79"/>
      <c r="CQ15" s="79"/>
      <c r="CR15" s="79" t="s">
        <v>112</v>
      </c>
      <c r="CS15" s="79"/>
      <c r="CT15" s="79"/>
      <c r="CU15" s="79"/>
      <c r="CV15" s="79"/>
      <c r="CW15" s="79" t="s">
        <v>113</v>
      </c>
      <c r="CX15" s="79"/>
      <c r="CY15" s="79"/>
      <c r="CZ15" s="79"/>
      <c r="DA15" s="79"/>
      <c r="DB15" s="79" t="s">
        <v>114</v>
      </c>
      <c r="DC15" s="79"/>
      <c r="DD15" s="79"/>
      <c r="DE15" s="79"/>
      <c r="DF15" s="79"/>
      <c r="DG15" s="79" t="s">
        <v>115</v>
      </c>
      <c r="DH15" s="79"/>
      <c r="DI15" s="79"/>
      <c r="DJ15" s="79"/>
      <c r="DK15" s="79"/>
      <c r="DL15" s="79" t="s">
        <v>113</v>
      </c>
      <c r="DM15" s="79"/>
      <c r="DN15" s="79"/>
      <c r="DO15" s="79"/>
      <c r="DP15" s="79"/>
      <c r="DQ15" s="79"/>
    </row>
    <row r="16" spans="1:121" ht="62.25" customHeight="1" x14ac:dyDescent="0.25">
      <c r="A16" s="95"/>
      <c r="B16" s="89"/>
      <c r="C16" s="89" t="s">
        <v>67</v>
      </c>
      <c r="D16" s="89" t="s">
        <v>46</v>
      </c>
      <c r="E16" s="89" t="s">
        <v>31</v>
      </c>
      <c r="F16" s="89" t="s">
        <v>33</v>
      </c>
      <c r="G16" s="89" t="s">
        <v>46</v>
      </c>
      <c r="H16" s="89" t="s">
        <v>31</v>
      </c>
      <c r="I16" s="89" t="s">
        <v>23</v>
      </c>
      <c r="J16" s="89" t="s">
        <v>67</v>
      </c>
      <c r="K16" s="89" t="s">
        <v>24</v>
      </c>
      <c r="L16" s="89" t="s">
        <v>31</v>
      </c>
      <c r="M16" s="89" t="s">
        <v>33</v>
      </c>
      <c r="N16" s="89" t="s">
        <v>24</v>
      </c>
      <c r="O16" s="89" t="s">
        <v>31</v>
      </c>
      <c r="P16" s="89" t="s">
        <v>23</v>
      </c>
      <c r="Q16" s="89" t="s">
        <v>33</v>
      </c>
      <c r="R16" s="89" t="s">
        <v>24</v>
      </c>
      <c r="S16" s="89" t="s">
        <v>31</v>
      </c>
      <c r="T16" s="89" t="s">
        <v>33</v>
      </c>
      <c r="U16" s="89" t="s">
        <v>32</v>
      </c>
      <c r="V16" s="89" t="s">
        <v>31</v>
      </c>
      <c r="W16" s="89" t="s">
        <v>33</v>
      </c>
      <c r="X16" s="89" t="s">
        <v>46</v>
      </c>
      <c r="Y16" s="89" t="s">
        <v>31</v>
      </c>
      <c r="Z16" s="89" t="s">
        <v>67</v>
      </c>
      <c r="AA16" s="89" t="s">
        <v>24</v>
      </c>
      <c r="AB16" s="89" t="s">
        <v>31</v>
      </c>
      <c r="AC16" s="97"/>
      <c r="AD16" s="89" t="s">
        <v>55</v>
      </c>
      <c r="AE16" s="80" t="s">
        <v>34</v>
      </c>
      <c r="AF16" s="80"/>
      <c r="AG16" s="79" t="s">
        <v>37</v>
      </c>
      <c r="AH16" s="79"/>
      <c r="AI16" s="79" t="s">
        <v>38</v>
      </c>
      <c r="AJ16" s="79"/>
      <c r="AK16" s="79" t="s">
        <v>41</v>
      </c>
      <c r="AL16" s="79"/>
      <c r="AM16" s="79" t="s">
        <v>36</v>
      </c>
      <c r="AN16" s="79"/>
      <c r="AO16" s="79" t="s">
        <v>34</v>
      </c>
      <c r="AP16" s="79" t="s">
        <v>37</v>
      </c>
      <c r="AQ16" s="79" t="s">
        <v>38</v>
      </c>
      <c r="AR16" s="79" t="s">
        <v>41</v>
      </c>
      <c r="AS16" s="79" t="s">
        <v>36</v>
      </c>
      <c r="AT16" s="79" t="s">
        <v>34</v>
      </c>
      <c r="AU16" s="79" t="s">
        <v>37</v>
      </c>
      <c r="AV16" s="79" t="s">
        <v>57</v>
      </c>
      <c r="AW16" s="79" t="s">
        <v>41</v>
      </c>
      <c r="AX16" s="79" t="s">
        <v>36</v>
      </c>
      <c r="AY16" s="79" t="s">
        <v>106</v>
      </c>
      <c r="AZ16" s="80"/>
      <c r="BA16" s="80"/>
      <c r="BB16" s="80"/>
      <c r="BC16" s="80"/>
      <c r="BD16" s="79" t="s">
        <v>107</v>
      </c>
      <c r="BE16" s="80"/>
      <c r="BF16" s="80"/>
      <c r="BG16" s="80"/>
      <c r="BH16" s="80"/>
      <c r="BI16" s="80" t="s">
        <v>34</v>
      </c>
      <c r="BJ16" s="80"/>
      <c r="BK16" s="79" t="s">
        <v>37</v>
      </c>
      <c r="BL16" s="79"/>
      <c r="BM16" s="79" t="s">
        <v>38</v>
      </c>
      <c r="BN16" s="79"/>
      <c r="BO16" s="79" t="s">
        <v>41</v>
      </c>
      <c r="BP16" s="79"/>
      <c r="BQ16" s="79" t="s">
        <v>36</v>
      </c>
      <c r="BR16" s="79"/>
      <c r="BS16" s="79" t="s">
        <v>34</v>
      </c>
      <c r="BT16" s="79" t="s">
        <v>37</v>
      </c>
      <c r="BU16" s="79" t="s">
        <v>38</v>
      </c>
      <c r="BV16" s="79" t="s">
        <v>41</v>
      </c>
      <c r="BW16" s="79" t="s">
        <v>36</v>
      </c>
      <c r="BX16" s="79" t="s">
        <v>34</v>
      </c>
      <c r="BY16" s="79" t="s">
        <v>37</v>
      </c>
      <c r="BZ16" s="79" t="s">
        <v>38</v>
      </c>
      <c r="CA16" s="79" t="s">
        <v>41</v>
      </c>
      <c r="CB16" s="79" t="s">
        <v>36</v>
      </c>
      <c r="CC16" s="79" t="s">
        <v>109</v>
      </c>
      <c r="CD16" s="80"/>
      <c r="CE16" s="80"/>
      <c r="CF16" s="80"/>
      <c r="CG16" s="80"/>
      <c r="CH16" s="79" t="s">
        <v>110</v>
      </c>
      <c r="CI16" s="80"/>
      <c r="CJ16" s="80"/>
      <c r="CK16" s="80"/>
      <c r="CL16" s="80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</row>
    <row r="17" spans="1:121" ht="18" customHeight="1" x14ac:dyDescent="0.25">
      <c r="A17" s="95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97"/>
      <c r="AD17" s="89"/>
      <c r="AE17" s="76" t="s">
        <v>70</v>
      </c>
      <c r="AF17" s="79" t="s">
        <v>35</v>
      </c>
      <c r="AG17" s="76" t="s">
        <v>70</v>
      </c>
      <c r="AH17" s="79" t="s">
        <v>35</v>
      </c>
      <c r="AI17" s="76" t="s">
        <v>70</v>
      </c>
      <c r="AJ17" s="79" t="s">
        <v>35</v>
      </c>
      <c r="AK17" s="76" t="s">
        <v>53</v>
      </c>
      <c r="AL17" s="79" t="s">
        <v>35</v>
      </c>
      <c r="AM17" s="76" t="s">
        <v>70</v>
      </c>
      <c r="AN17" s="79" t="s">
        <v>35</v>
      </c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</row>
    <row r="18" spans="1:121" ht="18" customHeight="1" x14ac:dyDescent="0.25">
      <c r="A18" s="95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97"/>
      <c r="AD18" s="89"/>
      <c r="AE18" s="77"/>
      <c r="AF18" s="79"/>
      <c r="AG18" s="77"/>
      <c r="AH18" s="79"/>
      <c r="AI18" s="77"/>
      <c r="AJ18" s="79"/>
      <c r="AK18" s="77"/>
      <c r="AL18" s="79"/>
      <c r="AM18" s="77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 t="s">
        <v>34</v>
      </c>
      <c r="AZ18" s="79" t="s">
        <v>39</v>
      </c>
      <c r="BA18" s="79" t="s">
        <v>38</v>
      </c>
      <c r="BB18" s="79" t="s">
        <v>41</v>
      </c>
      <c r="BC18" s="79" t="s">
        <v>36</v>
      </c>
      <c r="BD18" s="79" t="s">
        <v>34</v>
      </c>
      <c r="BE18" s="79" t="s">
        <v>39</v>
      </c>
      <c r="BF18" s="79" t="s">
        <v>38</v>
      </c>
      <c r="BG18" s="79" t="s">
        <v>41</v>
      </c>
      <c r="BH18" s="79" t="s">
        <v>36</v>
      </c>
      <c r="BI18" s="76" t="s">
        <v>70</v>
      </c>
      <c r="BJ18" s="79" t="s">
        <v>35</v>
      </c>
      <c r="BK18" s="76" t="s">
        <v>70</v>
      </c>
      <c r="BL18" s="79" t="s">
        <v>35</v>
      </c>
      <c r="BM18" s="76" t="s">
        <v>53</v>
      </c>
      <c r="BN18" s="79" t="s">
        <v>35</v>
      </c>
      <c r="BO18" s="76" t="s">
        <v>53</v>
      </c>
      <c r="BP18" s="79" t="s">
        <v>35</v>
      </c>
      <c r="BQ18" s="76" t="s">
        <v>70</v>
      </c>
      <c r="BR18" s="79" t="s">
        <v>35</v>
      </c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 t="s">
        <v>34</v>
      </c>
      <c r="CD18" s="79" t="s">
        <v>40</v>
      </c>
      <c r="CE18" s="79" t="s">
        <v>38</v>
      </c>
      <c r="CF18" s="79" t="s">
        <v>41</v>
      </c>
      <c r="CG18" s="79" t="s">
        <v>36</v>
      </c>
      <c r="CH18" s="79" t="s">
        <v>34</v>
      </c>
      <c r="CI18" s="79" t="s">
        <v>40</v>
      </c>
      <c r="CJ18" s="79" t="s">
        <v>38</v>
      </c>
      <c r="CK18" s="79" t="s">
        <v>41</v>
      </c>
      <c r="CL18" s="79" t="s">
        <v>36</v>
      </c>
      <c r="CM18" s="79" t="s">
        <v>34</v>
      </c>
      <c r="CN18" s="79" t="s">
        <v>40</v>
      </c>
      <c r="CO18" s="79" t="s">
        <v>38</v>
      </c>
      <c r="CP18" s="79" t="s">
        <v>41</v>
      </c>
      <c r="CQ18" s="79" t="s">
        <v>36</v>
      </c>
      <c r="CR18" s="79" t="s">
        <v>34</v>
      </c>
      <c r="CS18" s="79" t="s">
        <v>40</v>
      </c>
      <c r="CT18" s="79" t="s">
        <v>38</v>
      </c>
      <c r="CU18" s="79" t="s">
        <v>41</v>
      </c>
      <c r="CV18" s="79" t="s">
        <v>36</v>
      </c>
      <c r="CW18" s="79" t="s">
        <v>34</v>
      </c>
      <c r="CX18" s="79" t="s">
        <v>40</v>
      </c>
      <c r="CY18" s="79" t="s">
        <v>38</v>
      </c>
      <c r="CZ18" s="79" t="s">
        <v>41</v>
      </c>
      <c r="DA18" s="79" t="s">
        <v>36</v>
      </c>
      <c r="DB18" s="79" t="s">
        <v>34</v>
      </c>
      <c r="DC18" s="79" t="s">
        <v>40</v>
      </c>
      <c r="DD18" s="79" t="s">
        <v>38</v>
      </c>
      <c r="DE18" s="79" t="s">
        <v>41</v>
      </c>
      <c r="DF18" s="79" t="s">
        <v>36</v>
      </c>
      <c r="DG18" s="79" t="s">
        <v>34</v>
      </c>
      <c r="DH18" s="79" t="s">
        <v>40</v>
      </c>
      <c r="DI18" s="79" t="s">
        <v>38</v>
      </c>
      <c r="DJ18" s="79" t="s">
        <v>41</v>
      </c>
      <c r="DK18" s="79" t="s">
        <v>36</v>
      </c>
      <c r="DL18" s="79" t="s">
        <v>34</v>
      </c>
      <c r="DM18" s="79" t="s">
        <v>40</v>
      </c>
      <c r="DN18" s="79" t="s">
        <v>38</v>
      </c>
      <c r="DO18" s="79" t="s">
        <v>41</v>
      </c>
      <c r="DP18" s="79" t="s">
        <v>36</v>
      </c>
      <c r="DQ18" s="79"/>
    </row>
    <row r="19" spans="1:121" ht="18" customHeight="1" x14ac:dyDescent="0.25">
      <c r="A19" s="95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97"/>
      <c r="AD19" s="89"/>
      <c r="AE19" s="77"/>
      <c r="AF19" s="79"/>
      <c r="AG19" s="77"/>
      <c r="AH19" s="79"/>
      <c r="AI19" s="77"/>
      <c r="AJ19" s="79"/>
      <c r="AK19" s="77"/>
      <c r="AL19" s="79"/>
      <c r="AM19" s="77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81"/>
      <c r="BJ19" s="79"/>
      <c r="BK19" s="81"/>
      <c r="BL19" s="79"/>
      <c r="BM19" s="81"/>
      <c r="BN19" s="79"/>
      <c r="BO19" s="81"/>
      <c r="BP19" s="79"/>
      <c r="BQ19" s="81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</row>
    <row r="20" spans="1:121" ht="18" customHeight="1" x14ac:dyDescent="0.25">
      <c r="A20" s="95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97"/>
      <c r="AD20" s="89"/>
      <c r="AE20" s="77"/>
      <c r="AF20" s="79"/>
      <c r="AG20" s="77"/>
      <c r="AH20" s="79"/>
      <c r="AI20" s="77"/>
      <c r="AJ20" s="79"/>
      <c r="AK20" s="77"/>
      <c r="AL20" s="79"/>
      <c r="AM20" s="77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81"/>
      <c r="BJ20" s="79"/>
      <c r="BK20" s="81"/>
      <c r="BL20" s="79"/>
      <c r="BM20" s="81"/>
      <c r="BN20" s="79"/>
      <c r="BO20" s="81"/>
      <c r="BP20" s="79"/>
      <c r="BQ20" s="81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</row>
    <row r="21" spans="1:121" ht="73.5" customHeight="1" x14ac:dyDescent="0.25">
      <c r="A21" s="95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97"/>
      <c r="AD21" s="89"/>
      <c r="AE21" s="78"/>
      <c r="AF21" s="79"/>
      <c r="AG21" s="78"/>
      <c r="AH21" s="79"/>
      <c r="AI21" s="78"/>
      <c r="AJ21" s="79"/>
      <c r="AK21" s="78"/>
      <c r="AL21" s="79"/>
      <c r="AM21" s="78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82"/>
      <c r="BJ21" s="79"/>
      <c r="BK21" s="82"/>
      <c r="BL21" s="79"/>
      <c r="BM21" s="82"/>
      <c r="BN21" s="79"/>
      <c r="BO21" s="82"/>
      <c r="BP21" s="79"/>
      <c r="BQ21" s="82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</row>
    <row r="22" spans="1:121" s="10" customFormat="1" x14ac:dyDescent="0.25">
      <c r="A22" s="9">
        <v>1</v>
      </c>
      <c r="B22" s="9" t="s">
        <v>10</v>
      </c>
      <c r="C22" s="2">
        <v>3</v>
      </c>
      <c r="D22" s="2">
        <v>4</v>
      </c>
      <c r="E22" s="2">
        <v>5</v>
      </c>
      <c r="F22" s="2">
        <v>6</v>
      </c>
      <c r="G22" s="2">
        <v>7</v>
      </c>
      <c r="H22" s="2">
        <v>8</v>
      </c>
      <c r="I22" s="2">
        <v>9</v>
      </c>
      <c r="J22" s="2">
        <v>10</v>
      </c>
      <c r="K22" s="2">
        <v>11</v>
      </c>
      <c r="L22" s="2">
        <v>12</v>
      </c>
      <c r="M22" s="2">
        <v>13</v>
      </c>
      <c r="N22" s="2">
        <v>14</v>
      </c>
      <c r="O22" s="2">
        <v>15</v>
      </c>
      <c r="P22" s="2">
        <v>16</v>
      </c>
      <c r="Q22" s="2">
        <v>17</v>
      </c>
      <c r="R22" s="2">
        <v>18</v>
      </c>
      <c r="S22" s="2">
        <v>19</v>
      </c>
      <c r="T22" s="2">
        <v>20</v>
      </c>
      <c r="U22" s="2">
        <v>21</v>
      </c>
      <c r="V22" s="2">
        <v>22</v>
      </c>
      <c r="W22" s="2">
        <v>23</v>
      </c>
      <c r="X22" s="2">
        <v>24</v>
      </c>
      <c r="Y22" s="2">
        <v>25</v>
      </c>
      <c r="Z22" s="2">
        <v>26</v>
      </c>
      <c r="AA22" s="2">
        <v>27</v>
      </c>
      <c r="AB22" s="2">
        <v>28</v>
      </c>
      <c r="AC22" s="2">
        <v>29</v>
      </c>
      <c r="AD22" s="2">
        <v>30</v>
      </c>
      <c r="AE22" s="2">
        <v>31</v>
      </c>
      <c r="AF22" s="2">
        <v>32</v>
      </c>
      <c r="AG22" s="2">
        <v>33</v>
      </c>
      <c r="AH22" s="2">
        <v>34</v>
      </c>
      <c r="AI22" s="2">
        <v>35</v>
      </c>
      <c r="AJ22" s="2">
        <v>36</v>
      </c>
      <c r="AK22" s="2">
        <v>37</v>
      </c>
      <c r="AL22" s="2">
        <v>38</v>
      </c>
      <c r="AM22" s="2">
        <v>39</v>
      </c>
      <c r="AN22" s="2">
        <v>40</v>
      </c>
      <c r="AO22" s="2">
        <v>41</v>
      </c>
      <c r="AP22" s="2">
        <v>42</v>
      </c>
      <c r="AQ22" s="2">
        <v>43</v>
      </c>
      <c r="AR22" s="2">
        <v>44</v>
      </c>
      <c r="AS22" s="2">
        <v>45</v>
      </c>
      <c r="AT22" s="2">
        <v>46</v>
      </c>
      <c r="AU22" s="2">
        <v>47</v>
      </c>
      <c r="AV22" s="2">
        <v>48</v>
      </c>
      <c r="AW22" s="2">
        <v>49</v>
      </c>
      <c r="AX22" s="2">
        <v>50</v>
      </c>
      <c r="AY22" s="2">
        <v>51</v>
      </c>
      <c r="AZ22" s="2">
        <v>52</v>
      </c>
      <c r="BA22" s="2">
        <v>53</v>
      </c>
      <c r="BB22" s="2">
        <v>54</v>
      </c>
      <c r="BC22" s="2">
        <v>55</v>
      </c>
      <c r="BD22" s="2">
        <v>56</v>
      </c>
      <c r="BE22" s="2">
        <v>57</v>
      </c>
      <c r="BF22" s="2">
        <v>58</v>
      </c>
      <c r="BG22" s="2">
        <v>59</v>
      </c>
      <c r="BH22" s="2">
        <v>60</v>
      </c>
      <c r="BI22" s="2">
        <v>61</v>
      </c>
      <c r="BJ22" s="2">
        <v>62</v>
      </c>
      <c r="BK22" s="2">
        <v>63</v>
      </c>
      <c r="BL22" s="2">
        <v>64</v>
      </c>
      <c r="BM22" s="2">
        <v>65</v>
      </c>
      <c r="BN22" s="2">
        <v>66</v>
      </c>
      <c r="BO22" s="2">
        <v>67</v>
      </c>
      <c r="BP22" s="2">
        <v>68</v>
      </c>
      <c r="BQ22" s="2">
        <v>69</v>
      </c>
      <c r="BR22" s="2">
        <v>70</v>
      </c>
      <c r="BS22" s="2">
        <v>71</v>
      </c>
      <c r="BT22" s="2">
        <v>72</v>
      </c>
      <c r="BU22" s="2">
        <v>73</v>
      </c>
      <c r="BV22" s="2">
        <v>74</v>
      </c>
      <c r="BW22" s="2">
        <v>75</v>
      </c>
      <c r="BX22" s="2">
        <v>76</v>
      </c>
      <c r="BY22" s="2">
        <v>77</v>
      </c>
      <c r="BZ22" s="2">
        <v>78</v>
      </c>
      <c r="CA22" s="2">
        <v>79</v>
      </c>
      <c r="CB22" s="2">
        <v>80</v>
      </c>
      <c r="CC22" s="2">
        <v>81</v>
      </c>
      <c r="CD22" s="2">
        <v>82</v>
      </c>
      <c r="CE22" s="2">
        <v>83</v>
      </c>
      <c r="CF22" s="2">
        <v>84</v>
      </c>
      <c r="CG22" s="2">
        <v>85</v>
      </c>
      <c r="CH22" s="2">
        <v>86</v>
      </c>
      <c r="CI22" s="2">
        <v>87</v>
      </c>
      <c r="CJ22" s="2">
        <v>88</v>
      </c>
      <c r="CK22" s="2">
        <v>89</v>
      </c>
      <c r="CL22" s="2">
        <v>90</v>
      </c>
      <c r="CM22" s="2">
        <v>91</v>
      </c>
      <c r="CN22" s="2">
        <v>92</v>
      </c>
      <c r="CO22" s="2">
        <v>93</v>
      </c>
      <c r="CP22" s="2">
        <v>94</v>
      </c>
      <c r="CQ22" s="2">
        <v>95</v>
      </c>
      <c r="CR22" s="2">
        <v>96</v>
      </c>
      <c r="CS22" s="2">
        <v>97</v>
      </c>
      <c r="CT22" s="2">
        <v>98</v>
      </c>
      <c r="CU22" s="2">
        <v>99</v>
      </c>
      <c r="CV22" s="2">
        <v>100</v>
      </c>
      <c r="CW22" s="2">
        <v>101</v>
      </c>
      <c r="CX22" s="2">
        <v>102</v>
      </c>
      <c r="CY22" s="2">
        <v>103</v>
      </c>
      <c r="CZ22" s="2">
        <v>104</v>
      </c>
      <c r="DA22" s="2">
        <v>105</v>
      </c>
      <c r="DB22" s="2">
        <v>106</v>
      </c>
      <c r="DC22" s="2">
        <v>107</v>
      </c>
      <c r="DD22" s="2">
        <v>108</v>
      </c>
      <c r="DE22" s="2">
        <v>109</v>
      </c>
      <c r="DF22" s="2">
        <v>110</v>
      </c>
      <c r="DG22" s="2">
        <v>111</v>
      </c>
      <c r="DH22" s="2">
        <v>112</v>
      </c>
      <c r="DI22" s="2">
        <v>113</v>
      </c>
      <c r="DJ22" s="2">
        <v>114</v>
      </c>
      <c r="DK22" s="2">
        <v>115</v>
      </c>
      <c r="DL22" s="2">
        <v>116</v>
      </c>
      <c r="DM22" s="2">
        <v>117</v>
      </c>
      <c r="DN22" s="2">
        <v>118</v>
      </c>
      <c r="DO22" s="2">
        <v>119</v>
      </c>
      <c r="DP22" s="2">
        <v>120</v>
      </c>
      <c r="DQ22" s="2">
        <v>121</v>
      </c>
    </row>
    <row r="23" spans="1:121" ht="57" x14ac:dyDescent="0.25">
      <c r="A23" s="21" t="s">
        <v>50</v>
      </c>
      <c r="B23" s="11">
        <v>6500</v>
      </c>
      <c r="C23" s="27" t="s">
        <v>16</v>
      </c>
      <c r="D23" s="27" t="s">
        <v>16</v>
      </c>
      <c r="E23" s="27" t="s">
        <v>16</v>
      </c>
      <c r="F23" s="27" t="s">
        <v>16</v>
      </c>
      <c r="G23" s="27" t="s">
        <v>16</v>
      </c>
      <c r="H23" s="27" t="s">
        <v>16</v>
      </c>
      <c r="I23" s="27" t="s">
        <v>16</v>
      </c>
      <c r="J23" s="27" t="s">
        <v>16</v>
      </c>
      <c r="K23" s="27" t="s">
        <v>16</v>
      </c>
      <c r="L23" s="27" t="s">
        <v>16</v>
      </c>
      <c r="M23" s="27" t="s">
        <v>16</v>
      </c>
      <c r="N23" s="27" t="s">
        <v>16</v>
      </c>
      <c r="O23" s="27" t="s">
        <v>16</v>
      </c>
      <c r="P23" s="27" t="s">
        <v>16</v>
      </c>
      <c r="Q23" s="27" t="s">
        <v>16</v>
      </c>
      <c r="R23" s="27" t="s">
        <v>16</v>
      </c>
      <c r="S23" s="27" t="s">
        <v>16</v>
      </c>
      <c r="T23" s="27" t="s">
        <v>16</v>
      </c>
      <c r="U23" s="27" t="s">
        <v>16</v>
      </c>
      <c r="V23" s="27" t="s">
        <v>16</v>
      </c>
      <c r="W23" s="27" t="s">
        <v>16</v>
      </c>
      <c r="X23" s="27" t="s">
        <v>16</v>
      </c>
      <c r="Y23" s="27" t="s">
        <v>16</v>
      </c>
      <c r="Z23" s="27" t="s">
        <v>16</v>
      </c>
      <c r="AA23" s="27" t="s">
        <v>16</v>
      </c>
      <c r="AB23" s="27" t="s">
        <v>16</v>
      </c>
      <c r="AC23" s="27" t="s">
        <v>16</v>
      </c>
      <c r="AD23" s="27" t="s">
        <v>16</v>
      </c>
      <c r="AE23" s="45">
        <f t="shared" ref="AE23:AL23" si="0">AE24++AE36+AE40+AE43</f>
        <v>11412848</v>
      </c>
      <c r="AF23" s="45">
        <f t="shared" si="0"/>
        <v>11069318.51</v>
      </c>
      <c r="AG23" s="45">
        <f>AG24++AG36+AG40+AG43</f>
        <v>121000</v>
      </c>
      <c r="AH23" s="45">
        <f t="shared" si="0"/>
        <v>121000</v>
      </c>
      <c r="AI23" s="45">
        <f t="shared" si="0"/>
        <v>2800</v>
      </c>
      <c r="AJ23" s="45">
        <f t="shared" si="0"/>
        <v>2800</v>
      </c>
      <c r="AK23" s="45">
        <f t="shared" si="0"/>
        <v>0</v>
      </c>
      <c r="AL23" s="45">
        <f t="shared" si="0"/>
        <v>0</v>
      </c>
      <c r="AM23" s="45">
        <f t="shared" ref="AM23:BA23" si="1">AM24++AM36+AM40+AM43</f>
        <v>11289048</v>
      </c>
      <c r="AN23" s="45">
        <f t="shared" si="1"/>
        <v>10945518.51</v>
      </c>
      <c r="AO23" s="45">
        <f>AO24++AO36+AO40+AO43</f>
        <v>16148426</v>
      </c>
      <c r="AP23" s="45">
        <f t="shared" si="1"/>
        <v>155500</v>
      </c>
      <c r="AQ23" s="45">
        <f t="shared" si="1"/>
        <v>614015</v>
      </c>
      <c r="AR23" s="45">
        <f t="shared" si="1"/>
        <v>47501</v>
      </c>
      <c r="AS23" s="45">
        <f t="shared" si="1"/>
        <v>15331410</v>
      </c>
      <c r="AT23" s="45">
        <f t="shared" si="1"/>
        <v>5681946</v>
      </c>
      <c r="AU23" s="45">
        <f t="shared" si="1"/>
        <v>171000</v>
      </c>
      <c r="AV23" s="45">
        <f t="shared" si="1"/>
        <v>53800</v>
      </c>
      <c r="AW23" s="45">
        <f t="shared" si="1"/>
        <v>0</v>
      </c>
      <c r="AX23" s="45">
        <f t="shared" si="1"/>
        <v>5457146</v>
      </c>
      <c r="AY23" s="45">
        <f>AY24++AY36+AY40+AY43</f>
        <v>5606493</v>
      </c>
      <c r="AZ23" s="45">
        <f t="shared" si="1"/>
        <v>187000</v>
      </c>
      <c r="BA23" s="45">
        <f t="shared" si="1"/>
        <v>2500</v>
      </c>
      <c r="BB23" s="45"/>
      <c r="BC23" s="45">
        <f>BC24++BC36+BC40+BC43</f>
        <v>5365693</v>
      </c>
      <c r="BD23" s="45">
        <f>BD24++BD36+BD40+BD43</f>
        <v>5780000.7199999997</v>
      </c>
      <c r="BE23" s="45">
        <f>BE24++BE36+BE40+BE43</f>
        <v>194480</v>
      </c>
      <c r="BF23" s="45">
        <f>BF24++BF36+BF40+BF43</f>
        <v>5200</v>
      </c>
      <c r="BG23" s="45"/>
      <c r="BH23" s="45">
        <f t="shared" ref="BH23:BN23" si="2">BH24++BH36+BH40+BH43</f>
        <v>5580320.7199999997</v>
      </c>
      <c r="BI23" s="45">
        <f t="shared" si="2"/>
        <v>9953725</v>
      </c>
      <c r="BJ23" s="45">
        <f t="shared" si="2"/>
        <v>9598225.8599999994</v>
      </c>
      <c r="BK23" s="45">
        <f t="shared" si="2"/>
        <v>121000</v>
      </c>
      <c r="BL23" s="45">
        <f t="shared" si="2"/>
        <v>121000</v>
      </c>
      <c r="BM23" s="45">
        <f t="shared" si="2"/>
        <v>56300</v>
      </c>
      <c r="BN23" s="45">
        <f t="shared" si="2"/>
        <v>35400</v>
      </c>
      <c r="BO23" s="45"/>
      <c r="BP23" s="45"/>
      <c r="BQ23" s="45">
        <f>BQ24++BQ36+BQ40+BQ43</f>
        <v>9776425</v>
      </c>
      <c r="BR23" s="45">
        <f>BR24++BR36+BR40+BR43</f>
        <v>9441825.8599999994</v>
      </c>
      <c r="BS23" s="45">
        <f>BS24++BS36+BS40+BS43</f>
        <v>13480602</v>
      </c>
      <c r="BT23" s="45">
        <f>BT24++BT36+BT40+BT43</f>
        <v>155500</v>
      </c>
      <c r="BU23" s="45">
        <f>BU24++BU36+BU40+BU43</f>
        <v>141800</v>
      </c>
      <c r="BV23" s="45"/>
      <c r="BW23" s="45">
        <f>BW24++BW36+BW40+BW43</f>
        <v>13183302</v>
      </c>
      <c r="BX23" s="45">
        <f>BX24++BX36+BX40+BX43</f>
        <v>5633146</v>
      </c>
      <c r="BY23" s="45">
        <f t="shared" ref="BY23:CB23" si="3">BY24++BY36+BY40+BY43</f>
        <v>171000</v>
      </c>
      <c r="BZ23" s="45">
        <f t="shared" si="3"/>
        <v>5000</v>
      </c>
      <c r="CA23" s="45">
        <f t="shared" si="3"/>
        <v>0</v>
      </c>
      <c r="CB23" s="45">
        <f t="shared" si="3"/>
        <v>5457146</v>
      </c>
      <c r="CC23" s="45">
        <f>CC24++CC36+CC40+CC43</f>
        <v>5557693</v>
      </c>
      <c r="CD23" s="45">
        <f t="shared" ref="CD23:CG23" si="4">CD24++CD36+CD40+CD43</f>
        <v>187000</v>
      </c>
      <c r="CE23" s="45">
        <f t="shared" si="4"/>
        <v>5000</v>
      </c>
      <c r="CF23" s="45">
        <f t="shared" si="4"/>
        <v>0</v>
      </c>
      <c r="CG23" s="45">
        <f t="shared" si="4"/>
        <v>5365693</v>
      </c>
      <c r="CH23" s="45">
        <f>CH24++CH36+CH40+CH43</f>
        <v>5779800.7199999997</v>
      </c>
      <c r="CI23" s="45">
        <f>CI24++CI36+CI40+CI43</f>
        <v>194480</v>
      </c>
      <c r="CJ23" s="45">
        <f>CJ24++CJ36+CJ40+CJ43</f>
        <v>5000</v>
      </c>
      <c r="CK23" s="45"/>
      <c r="CL23" s="45">
        <f>CL24++CL36+CL40+CL43</f>
        <v>5580320.7199999997</v>
      </c>
      <c r="CM23" s="45">
        <f>CM24++CM36+CM40+CM43</f>
        <v>11390713.418400001</v>
      </c>
      <c r="CN23" s="45">
        <f>CN24++CN36+CN40+CN43</f>
        <v>125840</v>
      </c>
      <c r="CO23" s="45">
        <f>CO24++CO36+CO40+CO43</f>
        <v>5100</v>
      </c>
      <c r="CP23" s="45"/>
      <c r="CQ23" s="45">
        <f>CQ24++CQ36+CQ40+CQ43</f>
        <v>11259773.418400001</v>
      </c>
      <c r="CR23" s="45">
        <f>CR24++CR36+CR40+CR43</f>
        <v>14619790.32</v>
      </c>
      <c r="CS23" s="45">
        <f>CS24++CS36+CS40+CS43</f>
        <v>161720</v>
      </c>
      <c r="CT23" s="45">
        <f>CT24++CT36+CT40+CT43</f>
        <v>5000</v>
      </c>
      <c r="CU23" s="45"/>
      <c r="CV23" s="45">
        <f>CV24++CV36+CV40+CV43</f>
        <v>14453070.32</v>
      </c>
      <c r="CW23" s="45">
        <f>CW24++CW36+CW40+CW43</f>
        <v>5858271.8399999999</v>
      </c>
      <c r="CX23" s="45">
        <f>CX24++CX36+CX40+CX43</f>
        <v>177840</v>
      </c>
      <c r="CY23" s="45">
        <f>CY24++CY36+CY40+CY43</f>
        <v>5000</v>
      </c>
      <c r="CZ23" s="45"/>
      <c r="DA23" s="45">
        <f>DA24++DA36+DA40+DA43</f>
        <v>5675431.8399999999</v>
      </c>
      <c r="DB23" s="45">
        <f>DB24++DB36+DB40+DB43</f>
        <v>9909453.062400002</v>
      </c>
      <c r="DC23" s="45">
        <f>DC24++DC36+DC40+DC43</f>
        <v>125840</v>
      </c>
      <c r="DD23" s="45">
        <f>DD24++DD36+DD40+DD43</f>
        <v>5000</v>
      </c>
      <c r="DE23" s="45"/>
      <c r="DF23" s="45">
        <f>DF24++DF36+DF40+DF43</f>
        <v>9778613.062400002</v>
      </c>
      <c r="DG23" s="45">
        <f>DG24++DG36+DG40+DG43</f>
        <v>13819114.079999998</v>
      </c>
      <c r="DH23" s="45">
        <f>DH24++DH36+DH40+DH43</f>
        <v>161720</v>
      </c>
      <c r="DI23" s="45">
        <f>DI24++DI36+DI40+DI43</f>
        <v>5000</v>
      </c>
      <c r="DJ23" s="45"/>
      <c r="DK23" s="45">
        <f>DK24++DK36+DK40+DK43</f>
        <v>13652394.079999998</v>
      </c>
      <c r="DL23" s="45">
        <f>DL24++DL36+DL40+DL43</f>
        <v>5858271.8399999999</v>
      </c>
      <c r="DM23" s="45">
        <f>DM24++DM36+DM40+DM43</f>
        <v>177840</v>
      </c>
      <c r="DN23" s="45">
        <f>DN24++DN36+DN40+DN43</f>
        <v>5000</v>
      </c>
      <c r="DO23" s="45"/>
      <c r="DP23" s="45">
        <f>DP24++DP36+DP40+DP43</f>
        <v>5675431.8399999999</v>
      </c>
      <c r="DQ23" s="12"/>
    </row>
    <row r="24" spans="1:121" ht="85.5" x14ac:dyDescent="0.25">
      <c r="A24" s="21" t="s">
        <v>0</v>
      </c>
      <c r="B24" s="11">
        <v>6501</v>
      </c>
      <c r="C24" s="27" t="s">
        <v>16</v>
      </c>
      <c r="D24" s="27" t="s">
        <v>16</v>
      </c>
      <c r="E24" s="27" t="s">
        <v>16</v>
      </c>
      <c r="F24" s="27" t="s">
        <v>16</v>
      </c>
      <c r="G24" s="27" t="s">
        <v>16</v>
      </c>
      <c r="H24" s="27" t="s">
        <v>16</v>
      </c>
      <c r="I24" s="27" t="s">
        <v>16</v>
      </c>
      <c r="J24" s="27" t="s">
        <v>16</v>
      </c>
      <c r="K24" s="27" t="s">
        <v>16</v>
      </c>
      <c r="L24" s="27" t="s">
        <v>16</v>
      </c>
      <c r="M24" s="27" t="s">
        <v>16</v>
      </c>
      <c r="N24" s="27" t="s">
        <v>16</v>
      </c>
      <c r="O24" s="27" t="s">
        <v>16</v>
      </c>
      <c r="P24" s="27" t="s">
        <v>16</v>
      </c>
      <c r="Q24" s="27" t="s">
        <v>16</v>
      </c>
      <c r="R24" s="27" t="s">
        <v>16</v>
      </c>
      <c r="S24" s="27" t="s">
        <v>16</v>
      </c>
      <c r="T24" s="27" t="s">
        <v>16</v>
      </c>
      <c r="U24" s="27" t="s">
        <v>16</v>
      </c>
      <c r="V24" s="27" t="s">
        <v>16</v>
      </c>
      <c r="W24" s="27" t="s">
        <v>16</v>
      </c>
      <c r="X24" s="27" t="s">
        <v>16</v>
      </c>
      <c r="Y24" s="27" t="s">
        <v>16</v>
      </c>
      <c r="Z24" s="27" t="s">
        <v>16</v>
      </c>
      <c r="AA24" s="27" t="s">
        <v>16</v>
      </c>
      <c r="AB24" s="27" t="s">
        <v>16</v>
      </c>
      <c r="AC24" s="27" t="s">
        <v>16</v>
      </c>
      <c r="AD24" s="27" t="s">
        <v>16</v>
      </c>
      <c r="AE24" s="45">
        <f>AE25+AE30</f>
        <v>6282373</v>
      </c>
      <c r="AF24" s="45">
        <f>AF25+AF30</f>
        <v>5984641.4900000002</v>
      </c>
      <c r="AG24" s="45">
        <f>AG25+AG30</f>
        <v>0</v>
      </c>
      <c r="AH24" s="45">
        <f t="shared" ref="AH24:CQ24" si="5">AH25+AH30</f>
        <v>0</v>
      </c>
      <c r="AI24" s="45">
        <f t="shared" si="5"/>
        <v>0</v>
      </c>
      <c r="AJ24" s="45">
        <f t="shared" si="5"/>
        <v>0</v>
      </c>
      <c r="AK24" s="45">
        <f t="shared" si="5"/>
        <v>0</v>
      </c>
      <c r="AL24" s="45">
        <f t="shared" si="5"/>
        <v>0</v>
      </c>
      <c r="AM24" s="45">
        <f t="shared" si="5"/>
        <v>6282373</v>
      </c>
      <c r="AN24" s="45">
        <f t="shared" si="5"/>
        <v>5984641.4900000002</v>
      </c>
      <c r="AO24" s="45">
        <f t="shared" si="5"/>
        <v>10708210</v>
      </c>
      <c r="AP24" s="45">
        <f t="shared" si="5"/>
        <v>0</v>
      </c>
      <c r="AQ24" s="45">
        <f t="shared" si="5"/>
        <v>611515</v>
      </c>
      <c r="AR24" s="45">
        <f t="shared" si="5"/>
        <v>47501</v>
      </c>
      <c r="AS24" s="45">
        <f t="shared" si="5"/>
        <v>10049194</v>
      </c>
      <c r="AT24" s="45">
        <f t="shared" si="5"/>
        <v>2199895</v>
      </c>
      <c r="AU24" s="45">
        <f t="shared" si="5"/>
        <v>0</v>
      </c>
      <c r="AV24" s="45">
        <f t="shared" si="5"/>
        <v>51300</v>
      </c>
      <c r="AW24" s="45">
        <f t="shared" si="5"/>
        <v>0</v>
      </c>
      <c r="AX24" s="45">
        <f>AX25+AX30</f>
        <v>2148595</v>
      </c>
      <c r="AY24" s="45">
        <f>AY25+AY30</f>
        <v>2335333</v>
      </c>
      <c r="AZ24" s="45"/>
      <c r="BA24" s="45"/>
      <c r="BB24" s="45"/>
      <c r="BC24" s="45">
        <f t="shared" si="5"/>
        <v>2284033</v>
      </c>
      <c r="BD24" s="45">
        <f t="shared" si="5"/>
        <v>2375394.3200000003</v>
      </c>
      <c r="BE24" s="45"/>
      <c r="BF24" s="45"/>
      <c r="BG24" s="45"/>
      <c r="BH24" s="45">
        <f t="shared" si="5"/>
        <v>2375394.3200000003</v>
      </c>
      <c r="BI24" s="45">
        <f t="shared" si="5"/>
        <v>5464946</v>
      </c>
      <c r="BJ24" s="45">
        <f t="shared" si="5"/>
        <v>5153353.84</v>
      </c>
      <c r="BK24" s="45">
        <f t="shared" si="5"/>
        <v>0</v>
      </c>
      <c r="BL24" s="45">
        <f t="shared" si="5"/>
        <v>0</v>
      </c>
      <c r="BM24" s="45">
        <f t="shared" si="5"/>
        <v>51300</v>
      </c>
      <c r="BN24" s="45">
        <f t="shared" si="5"/>
        <v>30400</v>
      </c>
      <c r="BO24" s="45">
        <f t="shared" si="5"/>
        <v>0</v>
      </c>
      <c r="BP24" s="45">
        <f t="shared" si="5"/>
        <v>0</v>
      </c>
      <c r="BQ24" s="45">
        <f t="shared" si="5"/>
        <v>5413646</v>
      </c>
      <c r="BR24" s="45">
        <f t="shared" si="5"/>
        <v>5122953.84</v>
      </c>
      <c r="BS24" s="45">
        <f t="shared" si="5"/>
        <v>8042686</v>
      </c>
      <c r="BT24" s="45"/>
      <c r="BU24" s="45">
        <f t="shared" si="5"/>
        <v>136800</v>
      </c>
      <c r="BV24" s="45"/>
      <c r="BW24" s="45">
        <f t="shared" si="5"/>
        <v>7905886</v>
      </c>
      <c r="BX24" s="45">
        <f t="shared" si="5"/>
        <v>2148595</v>
      </c>
      <c r="BY24" s="45">
        <f t="shared" si="5"/>
        <v>0</v>
      </c>
      <c r="BZ24" s="45">
        <f t="shared" si="5"/>
        <v>0</v>
      </c>
      <c r="CA24" s="45">
        <f t="shared" si="5"/>
        <v>0</v>
      </c>
      <c r="CB24" s="45">
        <f t="shared" si="5"/>
        <v>2148595</v>
      </c>
      <c r="CC24" s="45">
        <f t="shared" si="5"/>
        <v>2284033</v>
      </c>
      <c r="CD24" s="45">
        <f t="shared" ref="CD24:CG24" si="6">CD25+CD30</f>
        <v>0</v>
      </c>
      <c r="CE24" s="45">
        <f t="shared" si="6"/>
        <v>0</v>
      </c>
      <c r="CF24" s="45">
        <f t="shared" si="6"/>
        <v>0</v>
      </c>
      <c r="CG24" s="45">
        <f t="shared" si="6"/>
        <v>2284033</v>
      </c>
      <c r="CH24" s="45">
        <f t="shared" si="5"/>
        <v>2375394.3200000003</v>
      </c>
      <c r="CI24" s="45"/>
      <c r="CJ24" s="45"/>
      <c r="CK24" s="45"/>
      <c r="CL24" s="45">
        <f t="shared" si="5"/>
        <v>2375394.3200000003</v>
      </c>
      <c r="CM24" s="45">
        <f t="shared" si="5"/>
        <v>6100461.3176000006</v>
      </c>
      <c r="CN24" s="45">
        <f t="shared" si="5"/>
        <v>0</v>
      </c>
      <c r="CO24" s="45">
        <f t="shared" si="5"/>
        <v>0</v>
      </c>
      <c r="CP24" s="45"/>
      <c r="CQ24" s="45">
        <f t="shared" si="5"/>
        <v>6100461.3176000006</v>
      </c>
      <c r="CR24" s="45">
        <f t="shared" ref="CR24:DP24" si="7">CR25+CR30</f>
        <v>8964557.6799999997</v>
      </c>
      <c r="CS24" s="45"/>
      <c r="CT24" s="45"/>
      <c r="CU24" s="45"/>
      <c r="CV24" s="45">
        <f t="shared" si="7"/>
        <v>8964557.6799999997</v>
      </c>
      <c r="CW24" s="45">
        <f t="shared" si="7"/>
        <v>2234538.7999999998</v>
      </c>
      <c r="CX24" s="45"/>
      <c r="CY24" s="45"/>
      <c r="CZ24" s="45"/>
      <c r="DA24" s="45">
        <f t="shared" si="7"/>
        <v>2234538.7999999998</v>
      </c>
      <c r="DB24" s="45">
        <f t="shared" si="7"/>
        <v>5286986.1616000002</v>
      </c>
      <c r="DC24" s="45"/>
      <c r="DD24" s="45"/>
      <c r="DE24" s="45"/>
      <c r="DF24" s="45">
        <f t="shared" si="7"/>
        <v>5286986.1616000002</v>
      </c>
      <c r="DG24" s="45">
        <f t="shared" si="7"/>
        <v>8163881.4399999995</v>
      </c>
      <c r="DH24" s="45"/>
      <c r="DI24" s="45"/>
      <c r="DJ24" s="45"/>
      <c r="DK24" s="45">
        <f t="shared" si="7"/>
        <v>8163881.4399999995</v>
      </c>
      <c r="DL24" s="45">
        <f t="shared" si="7"/>
        <v>2234538.7999999998</v>
      </c>
      <c r="DM24" s="45"/>
      <c r="DN24" s="45"/>
      <c r="DO24" s="45"/>
      <c r="DP24" s="45">
        <f t="shared" si="7"/>
        <v>2234538.7999999998</v>
      </c>
      <c r="DQ24" s="12"/>
    </row>
    <row r="25" spans="1:121" ht="30" x14ac:dyDescent="0.25">
      <c r="A25" s="22" t="s">
        <v>51</v>
      </c>
      <c r="B25" s="11">
        <v>6502</v>
      </c>
      <c r="C25" s="27" t="s">
        <v>16</v>
      </c>
      <c r="D25" s="27" t="s">
        <v>16</v>
      </c>
      <c r="E25" s="27" t="s">
        <v>16</v>
      </c>
      <c r="F25" s="27" t="s">
        <v>16</v>
      </c>
      <c r="G25" s="27" t="s">
        <v>16</v>
      </c>
      <c r="H25" s="27" t="s">
        <v>16</v>
      </c>
      <c r="I25" s="27" t="s">
        <v>16</v>
      </c>
      <c r="J25" s="27" t="s">
        <v>16</v>
      </c>
      <c r="K25" s="27" t="s">
        <v>16</v>
      </c>
      <c r="L25" s="27" t="s">
        <v>16</v>
      </c>
      <c r="M25" s="27" t="s">
        <v>16</v>
      </c>
      <c r="N25" s="27" t="s">
        <v>16</v>
      </c>
      <c r="O25" s="27" t="s">
        <v>16</v>
      </c>
      <c r="P25" s="27" t="s">
        <v>16</v>
      </c>
      <c r="Q25" s="27" t="s">
        <v>16</v>
      </c>
      <c r="R25" s="27" t="s">
        <v>16</v>
      </c>
      <c r="S25" s="27" t="s">
        <v>16</v>
      </c>
      <c r="T25" s="27" t="s">
        <v>16</v>
      </c>
      <c r="U25" s="27" t="s">
        <v>16</v>
      </c>
      <c r="V25" s="27" t="s">
        <v>16</v>
      </c>
      <c r="W25" s="27" t="s">
        <v>16</v>
      </c>
      <c r="X25" s="27" t="s">
        <v>16</v>
      </c>
      <c r="Y25" s="27" t="s">
        <v>16</v>
      </c>
      <c r="Z25" s="27" t="s">
        <v>16</v>
      </c>
      <c r="AA25" s="27" t="s">
        <v>16</v>
      </c>
      <c r="AB25" s="27" t="s">
        <v>16</v>
      </c>
      <c r="AC25" s="27" t="s">
        <v>16</v>
      </c>
      <c r="AD25" s="27" t="s">
        <v>16</v>
      </c>
      <c r="AE25" s="45">
        <f>AE27+AE28++AE29+AE26</f>
        <v>4476900</v>
      </c>
      <c r="AF25" s="45">
        <f>AF27+AF28++AF29+AF26</f>
        <v>4351798.57</v>
      </c>
      <c r="AG25" s="45">
        <f>AG27+AG28+AG29+AG26</f>
        <v>0</v>
      </c>
      <c r="AH25" s="45">
        <f t="shared" ref="AH25:AJ25" si="8">AH27+AH28+AH29+AH26</f>
        <v>0</v>
      </c>
      <c r="AI25" s="45">
        <f t="shared" si="8"/>
        <v>0</v>
      </c>
      <c r="AJ25" s="45">
        <f t="shared" si="8"/>
        <v>0</v>
      </c>
      <c r="AK25" s="45">
        <f t="shared" ref="AK25" si="9">AK27+AK28+AK29+AK26</f>
        <v>0</v>
      </c>
      <c r="AL25" s="45">
        <f t="shared" ref="AL25" si="10">AL27+AL28+AL29+AL26</f>
        <v>0</v>
      </c>
      <c r="AM25" s="45">
        <f t="shared" ref="AM25" si="11">AM27+AM28++AM29+AM26</f>
        <v>4476900</v>
      </c>
      <c r="AN25" s="45">
        <f t="shared" ref="AN25" si="12">AN27+AN28++AN29+AN26</f>
        <v>4351798.57</v>
      </c>
      <c r="AO25" s="45">
        <f t="shared" ref="AO25" si="13">AO27+AO28++AO29+AO26</f>
        <v>6914648</v>
      </c>
      <c r="AP25" s="45">
        <f t="shared" ref="AP25:AQ25" si="14">AP27+AP28++AP29+AP26</f>
        <v>0</v>
      </c>
      <c r="AQ25" s="45">
        <f t="shared" si="14"/>
        <v>611515</v>
      </c>
      <c r="AR25" s="45">
        <f t="shared" ref="AR25" si="15">AR27+AR28++AR29+AR26</f>
        <v>47501</v>
      </c>
      <c r="AS25" s="45">
        <f t="shared" ref="AS25" si="16">AS27+AS28++AS29+AS26</f>
        <v>6255632</v>
      </c>
      <c r="AT25" s="45">
        <f t="shared" ref="AT25:AU25" si="17">AT27+AT28++AT29+AT26</f>
        <v>1044939</v>
      </c>
      <c r="AU25" s="45">
        <f t="shared" si="17"/>
        <v>0</v>
      </c>
      <c r="AV25" s="45">
        <f t="shared" ref="AV25" si="18">AV27+AV28++AV29+AV26</f>
        <v>51300</v>
      </c>
      <c r="AW25" s="45">
        <f t="shared" ref="AW25" si="19">AW27+AW28++AW29+AW26</f>
        <v>0</v>
      </c>
      <c r="AX25" s="45">
        <f t="shared" ref="AX25" si="20">AX27+AX28++AX29+AX26</f>
        <v>993639</v>
      </c>
      <c r="AY25" s="45">
        <f>AY27+AY28++AY29+AY26</f>
        <v>1161294</v>
      </c>
      <c r="AZ25" s="45"/>
      <c r="BA25" s="45"/>
      <c r="BB25" s="45"/>
      <c r="BC25" s="45">
        <f t="shared" ref="BC25" si="21">BC27+BC28++BC29+BC26</f>
        <v>1109994</v>
      </c>
      <c r="BD25" s="45">
        <f t="shared" ref="BD25" si="22">BD27+BD28++BD29+BD26</f>
        <v>1154393.76</v>
      </c>
      <c r="BE25" s="45"/>
      <c r="BF25" s="45"/>
      <c r="BG25" s="45"/>
      <c r="BH25" s="45">
        <f t="shared" ref="BH25" si="23">BH27+BH28++BH29+BH26</f>
        <v>1154393.76</v>
      </c>
      <c r="BI25" s="45">
        <f t="shared" ref="BI25" si="24">BI27+BI28++BI29+BI26</f>
        <v>3659473</v>
      </c>
      <c r="BJ25" s="45">
        <f t="shared" ref="BJ25:BP25" si="25">BJ27+BJ28++BJ29+BJ26</f>
        <v>3520510.9200000004</v>
      </c>
      <c r="BK25" s="45">
        <f t="shared" si="25"/>
        <v>0</v>
      </c>
      <c r="BL25" s="45">
        <f t="shared" si="25"/>
        <v>0</v>
      </c>
      <c r="BM25" s="45">
        <f t="shared" si="25"/>
        <v>51300</v>
      </c>
      <c r="BN25" s="45">
        <f t="shared" si="25"/>
        <v>30400</v>
      </c>
      <c r="BO25" s="45">
        <f t="shared" si="25"/>
        <v>0</v>
      </c>
      <c r="BP25" s="45">
        <f t="shared" si="25"/>
        <v>0</v>
      </c>
      <c r="BQ25" s="45">
        <f t="shared" ref="BQ25" si="26">BQ27+BQ28++BQ29+BQ26</f>
        <v>3608173</v>
      </c>
      <c r="BR25" s="45">
        <f t="shared" ref="BR25:BS25" si="27">BR27+BR28++BR29+BR26</f>
        <v>3490110.9200000004</v>
      </c>
      <c r="BS25" s="45">
        <f t="shared" si="27"/>
        <v>5622551</v>
      </c>
      <c r="BT25" s="45"/>
      <c r="BU25" s="45">
        <f t="shared" ref="BU25" si="28">BU27+BU28++BU29+BU26</f>
        <v>136800</v>
      </c>
      <c r="BV25" s="45"/>
      <c r="BW25" s="45">
        <f t="shared" ref="BW25" si="29">BW27+BW28++BW29+BW26</f>
        <v>5485751</v>
      </c>
      <c r="BX25" s="45">
        <f t="shared" ref="BX25:CB25" si="30">BX27+BX28++BX29+BX26</f>
        <v>993639</v>
      </c>
      <c r="BY25" s="45">
        <f t="shared" si="30"/>
        <v>0</v>
      </c>
      <c r="BZ25" s="45">
        <f t="shared" si="30"/>
        <v>0</v>
      </c>
      <c r="CA25" s="45">
        <f t="shared" si="30"/>
        <v>0</v>
      </c>
      <c r="CB25" s="45">
        <f t="shared" si="30"/>
        <v>993639</v>
      </c>
      <c r="CC25" s="45">
        <f t="shared" ref="CC25:CG25" si="31">CC27+CC28++CC29+CC26</f>
        <v>1109994</v>
      </c>
      <c r="CD25" s="45">
        <f t="shared" si="31"/>
        <v>0</v>
      </c>
      <c r="CE25" s="45">
        <f t="shared" si="31"/>
        <v>0</v>
      </c>
      <c r="CF25" s="45">
        <f t="shared" si="31"/>
        <v>0</v>
      </c>
      <c r="CG25" s="45">
        <f t="shared" si="31"/>
        <v>1109994</v>
      </c>
      <c r="CH25" s="45">
        <f t="shared" ref="CH25" si="32">CH27+CH28++CH29+CH26</f>
        <v>1154393.76</v>
      </c>
      <c r="CI25" s="45"/>
      <c r="CJ25" s="45"/>
      <c r="CK25" s="45"/>
      <c r="CL25" s="45">
        <f t="shared" ref="CL25:CM25" si="33">CL27+CL28++CL29+CL26</f>
        <v>1154393.76</v>
      </c>
      <c r="CM25" s="45">
        <f t="shared" si="33"/>
        <v>4421336.6808000002</v>
      </c>
      <c r="CN25" s="45"/>
      <c r="CO25" s="45"/>
      <c r="CP25" s="45"/>
      <c r="CQ25" s="45">
        <f t="shared" ref="CQ25" si="34">CQ27+CQ28++CQ29+CQ26</f>
        <v>4421336.6808000002</v>
      </c>
      <c r="CR25" s="45">
        <f t="shared" ref="CR25" si="35">CR27+CR28++CR29+CR26</f>
        <v>6447617.2799999993</v>
      </c>
      <c r="CS25" s="45"/>
      <c r="CT25" s="45"/>
      <c r="CU25" s="45"/>
      <c r="CV25" s="45">
        <f t="shared" ref="CV25" si="36">CV27+CV28++CV29+CV26</f>
        <v>6447617.2799999993</v>
      </c>
      <c r="CW25" s="45">
        <f t="shared" ref="CW25" si="37">CW27+CW28++CW29+CW26</f>
        <v>1033384.56</v>
      </c>
      <c r="CX25" s="45"/>
      <c r="CY25" s="45"/>
      <c r="CZ25" s="45"/>
      <c r="DA25" s="45">
        <f t="shared" ref="DA25" si="38">DA27+DA28++DA29+DA26</f>
        <v>1033384.56</v>
      </c>
      <c r="DB25" s="45">
        <f t="shared" ref="DB25" si="39">DB27+DB28++DB29+DB26</f>
        <v>3607861.5248000002</v>
      </c>
      <c r="DC25" s="45"/>
      <c r="DD25" s="45"/>
      <c r="DE25" s="45"/>
      <c r="DF25" s="45">
        <f t="shared" ref="DF25:DG25" si="40">DF27+DF28++DF29+DF26</f>
        <v>3607861.5248000002</v>
      </c>
      <c r="DG25" s="45">
        <f t="shared" si="40"/>
        <v>5646941.0399999991</v>
      </c>
      <c r="DH25" s="45"/>
      <c r="DI25" s="45"/>
      <c r="DJ25" s="45"/>
      <c r="DK25" s="45">
        <f t="shared" ref="DK25" si="41">DK27+DK28++DK29+DK26</f>
        <v>5646941.0399999991</v>
      </c>
      <c r="DL25" s="45">
        <f t="shared" ref="DL25" si="42">DL27+DL28++DL29+DL26</f>
        <v>1033384.56</v>
      </c>
      <c r="DM25" s="45"/>
      <c r="DN25" s="45"/>
      <c r="DO25" s="45"/>
      <c r="DP25" s="45">
        <f t="shared" ref="DP25" si="43">DP27+DP28++DP29+DP26</f>
        <v>1033384.56</v>
      </c>
      <c r="DQ25" s="12"/>
    </row>
    <row r="26" spans="1:121" ht="168.75" customHeight="1" x14ac:dyDescent="0.25">
      <c r="A26" s="22" t="s">
        <v>82</v>
      </c>
      <c r="B26" s="11">
        <v>6503</v>
      </c>
      <c r="C26" s="43" t="s">
        <v>60</v>
      </c>
      <c r="D26" s="43" t="s">
        <v>61</v>
      </c>
      <c r="E26" s="43" t="s">
        <v>62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1">
        <v>1</v>
      </c>
      <c r="AD26" s="44" t="s">
        <v>87</v>
      </c>
      <c r="AE26" s="51">
        <f t="shared" ref="AE26:AF29" si="44">AG26+AI26+AK26+AM26</f>
        <v>240369</v>
      </c>
      <c r="AF26" s="51">
        <f>AH26+AJ26+AL26+AN26</f>
        <v>238676.61</v>
      </c>
      <c r="AG26" s="51"/>
      <c r="AH26" s="51"/>
      <c r="AI26" s="51"/>
      <c r="AJ26" s="51"/>
      <c r="AK26" s="51"/>
      <c r="AL26" s="51"/>
      <c r="AM26" s="59">
        <v>240369</v>
      </c>
      <c r="AN26" s="59">
        <v>238676.61</v>
      </c>
      <c r="AO26" s="45">
        <f>AP26+AQ26+AR26+AS26</f>
        <v>105588</v>
      </c>
      <c r="AP26" s="51"/>
      <c r="AQ26" s="51"/>
      <c r="AR26" s="51"/>
      <c r="AS26" s="51">
        <f>195588-90000</f>
        <v>105588</v>
      </c>
      <c r="AT26" s="45">
        <f>AU26+AV26+AW26+AX26</f>
        <v>0</v>
      </c>
      <c r="AU26" s="51"/>
      <c r="AV26" s="51"/>
      <c r="AW26" s="51"/>
      <c r="AX26" s="51"/>
      <c r="AY26" s="45">
        <f>AZ26+BA26+BB26+BC26</f>
        <v>0</v>
      </c>
      <c r="AZ26" s="51"/>
      <c r="BA26" s="51"/>
      <c r="BB26" s="51"/>
      <c r="BC26" s="51"/>
      <c r="BD26" s="45">
        <f>BE26+BF26+BG26+BH26</f>
        <v>0</v>
      </c>
      <c r="BE26" s="51"/>
      <c r="BF26" s="51"/>
      <c r="BG26" s="51"/>
      <c r="BH26" s="45">
        <f>BC26*1.04</f>
        <v>0</v>
      </c>
      <c r="BI26" s="45">
        <f t="shared" ref="BI26:BJ29" si="45">BK26+BM26+BO26+BQ26</f>
        <v>240369</v>
      </c>
      <c r="BJ26" s="51">
        <f t="shared" si="45"/>
        <v>238676.61</v>
      </c>
      <c r="BK26" s="51"/>
      <c r="BL26" s="51"/>
      <c r="BM26" s="51"/>
      <c r="BN26" s="51"/>
      <c r="BO26" s="51"/>
      <c r="BP26" s="51"/>
      <c r="BQ26" s="45">
        <f>AM26</f>
        <v>240369</v>
      </c>
      <c r="BR26" s="45">
        <f>AN26</f>
        <v>238676.61</v>
      </c>
      <c r="BS26" s="45">
        <f>BT26+BU26+BV26+BW26</f>
        <v>105588</v>
      </c>
      <c r="BT26" s="51"/>
      <c r="BU26" s="51"/>
      <c r="BV26" s="51"/>
      <c r="BW26" s="45">
        <f>AS26</f>
        <v>105588</v>
      </c>
      <c r="BX26" s="45">
        <f>BY26+BZ26+CA26+CB26</f>
        <v>0</v>
      </c>
      <c r="BY26" s="45"/>
      <c r="BZ26" s="45"/>
      <c r="CA26" s="45"/>
      <c r="CB26" s="45">
        <f>AX26</f>
        <v>0</v>
      </c>
      <c r="CC26" s="45">
        <f>CD26+CE26+CF26+CG26</f>
        <v>0</v>
      </c>
      <c r="CD26" s="45"/>
      <c r="CE26" s="45"/>
      <c r="CF26" s="45"/>
      <c r="CG26" s="45">
        <f>BC26</f>
        <v>0</v>
      </c>
      <c r="CH26" s="45">
        <f>CI26+CJ26+CK26+CL26</f>
        <v>0</v>
      </c>
      <c r="CI26" s="45"/>
      <c r="CJ26" s="45"/>
      <c r="CK26" s="45"/>
      <c r="CL26" s="45">
        <f>CG26*1.04</f>
        <v>0</v>
      </c>
      <c r="CM26" s="45">
        <f>CN26+CO26+CP26+CQ26</f>
        <v>248223.67439999999</v>
      </c>
      <c r="CN26" s="45"/>
      <c r="CO26" s="45"/>
      <c r="CP26" s="45"/>
      <c r="CQ26" s="45">
        <f>AN26*1.04</f>
        <v>248223.67439999999</v>
      </c>
      <c r="CR26" s="45">
        <f>CS26+CT26+CU26+CV26</f>
        <v>109811.52</v>
      </c>
      <c r="CS26" s="45"/>
      <c r="CT26" s="45"/>
      <c r="CU26" s="45"/>
      <c r="CV26" s="45">
        <f>AS26*1.04</f>
        <v>109811.52</v>
      </c>
      <c r="CW26" s="45">
        <f>CX26+CY26+CZ26+DA26</f>
        <v>0</v>
      </c>
      <c r="CX26" s="45"/>
      <c r="CY26" s="45"/>
      <c r="CZ26" s="45"/>
      <c r="DA26" s="45">
        <f>AX26*1.04</f>
        <v>0</v>
      </c>
      <c r="DB26" s="45">
        <f>DC26+DD26+DE26+DF26</f>
        <v>248223.67439999999</v>
      </c>
      <c r="DC26" s="45"/>
      <c r="DD26" s="45"/>
      <c r="DE26" s="45"/>
      <c r="DF26" s="45">
        <f>BR26*1.04</f>
        <v>248223.67439999999</v>
      </c>
      <c r="DG26" s="45">
        <f>DH26+DI26+DJ26+DK26</f>
        <v>109811.52</v>
      </c>
      <c r="DH26" s="45"/>
      <c r="DI26" s="45"/>
      <c r="DJ26" s="45"/>
      <c r="DK26" s="45">
        <f>BW26*1.04</f>
        <v>109811.52</v>
      </c>
      <c r="DL26" s="45">
        <f>DM26+DN26+DO26+DP26</f>
        <v>0</v>
      </c>
      <c r="DM26" s="45"/>
      <c r="DN26" s="45"/>
      <c r="DO26" s="45"/>
      <c r="DP26" s="45">
        <f>CB26*1.04</f>
        <v>0</v>
      </c>
      <c r="DQ26" s="46" t="s">
        <v>63</v>
      </c>
    </row>
    <row r="27" spans="1:121" ht="164.25" customHeight="1" x14ac:dyDescent="0.25">
      <c r="A27" s="22" t="s">
        <v>59</v>
      </c>
      <c r="B27" s="11">
        <v>6504</v>
      </c>
      <c r="C27" s="43" t="s">
        <v>60</v>
      </c>
      <c r="D27" s="43" t="s">
        <v>61</v>
      </c>
      <c r="E27" s="43" t="s">
        <v>62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47"/>
      <c r="AA27" s="12"/>
      <c r="AB27" s="12"/>
      <c r="AC27" s="11">
        <v>11</v>
      </c>
      <c r="AD27" s="44" t="s">
        <v>93</v>
      </c>
      <c r="AE27" s="51">
        <f t="shared" ref="AE27" si="46">AG27+AI27+AK27+AM27</f>
        <v>100530</v>
      </c>
      <c r="AF27" s="51">
        <f t="shared" ref="AF27" si="47">AH27+AJ27+AL27+AN27</f>
        <v>100513.3</v>
      </c>
      <c r="AG27" s="45"/>
      <c r="AH27" s="45"/>
      <c r="AI27" s="45"/>
      <c r="AJ27" s="45"/>
      <c r="AK27" s="45"/>
      <c r="AL27" s="45"/>
      <c r="AM27" s="45">
        <v>100530</v>
      </c>
      <c r="AN27" s="45">
        <v>100513.3</v>
      </c>
      <c r="AO27" s="45">
        <f>AP27+AQ27+AR27+AS27</f>
        <v>56000</v>
      </c>
      <c r="AP27" s="45"/>
      <c r="AQ27" s="45"/>
      <c r="AR27" s="45"/>
      <c r="AS27" s="45">
        <v>56000</v>
      </c>
      <c r="AT27" s="45">
        <f>AU27+AV27+AW27+AX27</f>
        <v>0</v>
      </c>
      <c r="AU27" s="45"/>
      <c r="AV27" s="45"/>
      <c r="AW27" s="45"/>
      <c r="AX27" s="45"/>
      <c r="AY27" s="45">
        <f>AZ27+BA27+BB27+BC27</f>
        <v>0</v>
      </c>
      <c r="AZ27" s="45"/>
      <c r="BA27" s="45"/>
      <c r="BB27" s="45"/>
      <c r="BC27" s="45"/>
      <c r="BD27" s="45">
        <f>BE27+BF27+BG27+BH27</f>
        <v>0</v>
      </c>
      <c r="BE27" s="45"/>
      <c r="BF27" s="45"/>
      <c r="BG27" s="45"/>
      <c r="BH27" s="45">
        <f>BC27*1.04</f>
        <v>0</v>
      </c>
      <c r="BI27" s="45">
        <f t="shared" si="45"/>
        <v>21030</v>
      </c>
      <c r="BJ27" s="51">
        <f t="shared" si="45"/>
        <v>21013.300000000003</v>
      </c>
      <c r="BK27" s="45"/>
      <c r="BL27" s="45"/>
      <c r="BM27" s="45"/>
      <c r="BN27" s="45"/>
      <c r="BO27" s="45"/>
      <c r="BP27" s="45"/>
      <c r="BQ27" s="45">
        <f>AM27-79500</f>
        <v>21030</v>
      </c>
      <c r="BR27" s="45">
        <f>AN27-79500</f>
        <v>21013.300000000003</v>
      </c>
      <c r="BS27" s="45">
        <f>BT27+BU27+BV27+BW27</f>
        <v>56000</v>
      </c>
      <c r="BT27" s="45"/>
      <c r="BU27" s="45"/>
      <c r="BV27" s="45"/>
      <c r="BW27" s="45">
        <f>AS27</f>
        <v>56000</v>
      </c>
      <c r="BX27" s="45">
        <f>CB27</f>
        <v>0</v>
      </c>
      <c r="BY27" s="45"/>
      <c r="BZ27" s="45"/>
      <c r="CA27" s="45"/>
      <c r="CB27" s="45">
        <f>AX27</f>
        <v>0</v>
      </c>
      <c r="CC27" s="45">
        <f>CG27</f>
        <v>0</v>
      </c>
      <c r="CD27" s="45"/>
      <c r="CE27" s="45"/>
      <c r="CF27" s="45"/>
      <c r="CG27" s="45">
        <f>BC27</f>
        <v>0</v>
      </c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6"/>
    </row>
    <row r="28" spans="1:121" ht="135" x14ac:dyDescent="0.25">
      <c r="A28" s="22" t="s">
        <v>64</v>
      </c>
      <c r="B28" s="11">
        <v>6505</v>
      </c>
      <c r="C28" s="43" t="s">
        <v>60</v>
      </c>
      <c r="D28" s="43" t="s">
        <v>61</v>
      </c>
      <c r="E28" s="43" t="s">
        <v>62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1">
        <v>6</v>
      </c>
      <c r="AD28" s="44" t="s">
        <v>65</v>
      </c>
      <c r="AE28" s="45">
        <f t="shared" si="44"/>
        <v>1660979</v>
      </c>
      <c r="AF28" s="45">
        <f t="shared" si="44"/>
        <v>1581181.73</v>
      </c>
      <c r="AG28" s="45"/>
      <c r="AH28" s="45"/>
      <c r="AI28" s="45"/>
      <c r="AJ28" s="45"/>
      <c r="AK28" s="45"/>
      <c r="AL28" s="45"/>
      <c r="AM28" s="45">
        <v>1660979</v>
      </c>
      <c r="AN28" s="45">
        <v>1581181.73</v>
      </c>
      <c r="AO28" s="45">
        <f>AP28+AQ28+AR28+AS28</f>
        <v>2761819</v>
      </c>
      <c r="AP28" s="45"/>
      <c r="AQ28" s="45"/>
      <c r="AR28" s="45"/>
      <c r="AS28" s="45">
        <v>2761819</v>
      </c>
      <c r="AT28" s="45">
        <f>AU28+AV28+AW28+AX28</f>
        <v>654639</v>
      </c>
      <c r="AU28" s="45"/>
      <c r="AV28" s="45"/>
      <c r="AW28" s="45"/>
      <c r="AX28" s="45">
        <v>654639</v>
      </c>
      <c r="AY28" s="45">
        <f>AZ28+BA28+BB28+BC28</f>
        <v>693994</v>
      </c>
      <c r="AZ28" s="45"/>
      <c r="BA28" s="45"/>
      <c r="BB28" s="45"/>
      <c r="BC28" s="45">
        <v>693994</v>
      </c>
      <c r="BD28" s="45">
        <f>BE28+BF28+BG28+BH28</f>
        <v>721753.76</v>
      </c>
      <c r="BE28" s="45"/>
      <c r="BF28" s="45"/>
      <c r="BG28" s="45"/>
      <c r="BH28" s="45">
        <f>BC28*1.04</f>
        <v>721753.76</v>
      </c>
      <c r="BI28" s="45">
        <f t="shared" si="45"/>
        <v>1636479</v>
      </c>
      <c r="BJ28" s="45">
        <f t="shared" si="45"/>
        <v>1556682.73</v>
      </c>
      <c r="BK28" s="45"/>
      <c r="BL28" s="45"/>
      <c r="BM28" s="45"/>
      <c r="BN28" s="45"/>
      <c r="BO28" s="45"/>
      <c r="BP28" s="45"/>
      <c r="BQ28" s="45">
        <f>AM28-24500</f>
        <v>1636479</v>
      </c>
      <c r="BR28" s="45">
        <f>AN28-24499</f>
        <v>1556682.73</v>
      </c>
      <c r="BS28" s="45">
        <f>BT28+BU28+BV28+BW28</f>
        <v>2491424</v>
      </c>
      <c r="BT28" s="45"/>
      <c r="BU28" s="45"/>
      <c r="BV28" s="45"/>
      <c r="BW28" s="58">
        <f>AS28-270395</f>
        <v>2491424</v>
      </c>
      <c r="BX28" s="45">
        <f>BY28+BZ28+CA28+CB28</f>
        <v>654639</v>
      </c>
      <c r="BY28" s="45"/>
      <c r="BZ28" s="45"/>
      <c r="CA28" s="45"/>
      <c r="CB28" s="45">
        <f>AX28</f>
        <v>654639</v>
      </c>
      <c r="CC28" s="45">
        <f>CD28+CE28+CF28+CG28</f>
        <v>693994</v>
      </c>
      <c r="CD28" s="45"/>
      <c r="CE28" s="45"/>
      <c r="CF28" s="45"/>
      <c r="CG28" s="45">
        <f>BC28</f>
        <v>693994</v>
      </c>
      <c r="CH28" s="45">
        <f>CI28+CJ28+CK28+CL28</f>
        <v>721753.76</v>
      </c>
      <c r="CI28" s="45"/>
      <c r="CJ28" s="45"/>
      <c r="CK28" s="45"/>
      <c r="CL28" s="45">
        <f>CG28*1.04</f>
        <v>721753.76</v>
      </c>
      <c r="CM28" s="45">
        <f>CN28+CO28+CP28+CQ28</f>
        <v>1644428.9992</v>
      </c>
      <c r="CN28" s="45"/>
      <c r="CO28" s="45"/>
      <c r="CP28" s="45"/>
      <c r="CQ28" s="45">
        <f>AN28*1.04</f>
        <v>1644428.9992</v>
      </c>
      <c r="CR28" s="45">
        <f>CS28+CT28+CU28+CV28</f>
        <v>2872291.7600000002</v>
      </c>
      <c r="CS28" s="45"/>
      <c r="CT28" s="45"/>
      <c r="CU28" s="45"/>
      <c r="CV28" s="45">
        <f>AS28*1.04</f>
        <v>2872291.7600000002</v>
      </c>
      <c r="CW28" s="45">
        <f>CX28+CY28+CZ28+DA28</f>
        <v>680824.56</v>
      </c>
      <c r="CX28" s="45"/>
      <c r="CY28" s="45"/>
      <c r="CZ28" s="45"/>
      <c r="DA28" s="45">
        <f>AX28*1.04</f>
        <v>680824.56</v>
      </c>
      <c r="DB28" s="45">
        <f>DC28+DD28+DE28+DF28</f>
        <v>1618950.0392</v>
      </c>
      <c r="DC28" s="45"/>
      <c r="DD28" s="45"/>
      <c r="DE28" s="45"/>
      <c r="DF28" s="45">
        <f>BR28*1.04</f>
        <v>1618950.0392</v>
      </c>
      <c r="DG28" s="45">
        <f>DH28+DI28+DJ28+DK28</f>
        <v>2591080.96</v>
      </c>
      <c r="DH28" s="45"/>
      <c r="DI28" s="45"/>
      <c r="DJ28" s="45"/>
      <c r="DK28" s="45">
        <f>BW28*1.04</f>
        <v>2591080.96</v>
      </c>
      <c r="DL28" s="45">
        <f>DM28+DN28+DO28+DP28</f>
        <v>680824.56</v>
      </c>
      <c r="DM28" s="45"/>
      <c r="DN28" s="45"/>
      <c r="DO28" s="45"/>
      <c r="DP28" s="45">
        <f>CB28*1.04</f>
        <v>680824.56</v>
      </c>
      <c r="DQ28" s="46" t="s">
        <v>63</v>
      </c>
    </row>
    <row r="29" spans="1:121" ht="135" x14ac:dyDescent="0.25">
      <c r="A29" s="22" t="s">
        <v>97</v>
      </c>
      <c r="B29" s="11">
        <v>6506</v>
      </c>
      <c r="C29" s="43" t="s">
        <v>60</v>
      </c>
      <c r="D29" s="43" t="s">
        <v>61</v>
      </c>
      <c r="E29" s="43" t="s">
        <v>62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1">
        <v>11</v>
      </c>
      <c r="AD29" s="44" t="s">
        <v>66</v>
      </c>
      <c r="AE29" s="45">
        <f t="shared" si="44"/>
        <v>2475022</v>
      </c>
      <c r="AF29" s="45">
        <f t="shared" si="44"/>
        <v>2431426.9300000002</v>
      </c>
      <c r="AG29" s="45"/>
      <c r="AH29" s="45"/>
      <c r="AI29" s="45"/>
      <c r="AJ29" s="45"/>
      <c r="AK29" s="45"/>
      <c r="AL29" s="45"/>
      <c r="AM29" s="45">
        <v>2475022</v>
      </c>
      <c r="AN29" s="45">
        <v>2431426.9300000002</v>
      </c>
      <c r="AO29" s="45">
        <f>AP29+AQ29+AR29+AS29</f>
        <v>3991241</v>
      </c>
      <c r="AP29" s="45"/>
      <c r="AQ29" s="45">
        <f>946196-334681</f>
        <v>611515</v>
      </c>
      <c r="AR29" s="45">
        <v>47501</v>
      </c>
      <c r="AS29" s="45">
        <v>3332225</v>
      </c>
      <c r="AT29" s="45">
        <f>AU29+AV29+AW29+AX29</f>
        <v>390300</v>
      </c>
      <c r="AU29" s="45"/>
      <c r="AV29" s="45">
        <v>51300</v>
      </c>
      <c r="AW29" s="45"/>
      <c r="AX29" s="45">
        <v>339000</v>
      </c>
      <c r="AY29" s="45">
        <f>AZ29+BA29+BB29+BC29</f>
        <v>467300</v>
      </c>
      <c r="AZ29" s="45"/>
      <c r="BA29" s="45">
        <v>51300</v>
      </c>
      <c r="BB29" s="45"/>
      <c r="BC29" s="45">
        <v>416000</v>
      </c>
      <c r="BD29" s="45">
        <f>BE29+BF29+BG29+BH29</f>
        <v>432640</v>
      </c>
      <c r="BE29" s="45"/>
      <c r="BF29" s="45"/>
      <c r="BG29" s="45"/>
      <c r="BH29" s="45">
        <f>BC29*1.04</f>
        <v>432640</v>
      </c>
      <c r="BI29" s="45">
        <f t="shared" si="45"/>
        <v>1761595</v>
      </c>
      <c r="BJ29" s="45">
        <f>BL29+BN29+BP29+BR29</f>
        <v>1704138.2800000003</v>
      </c>
      <c r="BK29" s="45"/>
      <c r="BL29" s="45"/>
      <c r="BM29" s="45">
        <v>51300</v>
      </c>
      <c r="BN29" s="45">
        <v>30400</v>
      </c>
      <c r="BO29" s="45">
        <f>AK29</f>
        <v>0</v>
      </c>
      <c r="BP29" s="45">
        <f t="shared" ref="BP29" si="48">AL29</f>
        <v>0</v>
      </c>
      <c r="BQ29" s="45">
        <f>AM29-764727</f>
        <v>1710295</v>
      </c>
      <c r="BR29" s="45">
        <f>AN29-757688.65</f>
        <v>1673738.2800000003</v>
      </c>
      <c r="BS29" s="45">
        <f>BT29+BU29+BV29+BW29</f>
        <v>2969539</v>
      </c>
      <c r="BT29" s="45"/>
      <c r="BU29" s="45">
        <f>AQ29-474715</f>
        <v>136800</v>
      </c>
      <c r="BV29" s="45"/>
      <c r="BW29" s="45">
        <f>AS29-499486</f>
        <v>2832739</v>
      </c>
      <c r="BX29" s="45">
        <f>BY29+BZ29+CA29+CB29</f>
        <v>339000</v>
      </c>
      <c r="BY29" s="45"/>
      <c r="BZ29" s="45">
        <f>AU29</f>
        <v>0</v>
      </c>
      <c r="CA29" s="45"/>
      <c r="CB29" s="45">
        <f>AX29</f>
        <v>339000</v>
      </c>
      <c r="CC29" s="45">
        <f>CD29+CE29+CF29+CG29</f>
        <v>416000</v>
      </c>
      <c r="CD29" s="45"/>
      <c r="CE29" s="45">
        <f>AZ29</f>
        <v>0</v>
      </c>
      <c r="CF29" s="45"/>
      <c r="CG29" s="45">
        <f>BC29</f>
        <v>416000</v>
      </c>
      <c r="CH29" s="45">
        <f>CI29+CJ29+CK29+CL29</f>
        <v>432640</v>
      </c>
      <c r="CI29" s="45"/>
      <c r="CJ29" s="45"/>
      <c r="CK29" s="45"/>
      <c r="CL29" s="45">
        <f>CG29*1.04</f>
        <v>432640</v>
      </c>
      <c r="CM29" s="45">
        <f>CN29+CO29+CP29+CQ29</f>
        <v>2528684.0072000003</v>
      </c>
      <c r="CN29" s="45"/>
      <c r="CO29" s="45"/>
      <c r="CP29" s="45"/>
      <c r="CQ29" s="45">
        <f>AN29*1.04</f>
        <v>2528684.0072000003</v>
      </c>
      <c r="CR29" s="45">
        <f>CS29+CT29+CU29+CV29</f>
        <v>3465514</v>
      </c>
      <c r="CS29" s="45"/>
      <c r="CT29" s="45"/>
      <c r="CU29" s="45"/>
      <c r="CV29" s="45">
        <f>AS29*1.04</f>
        <v>3465514</v>
      </c>
      <c r="CW29" s="45">
        <f>CX29+CY29+CZ29+DA29</f>
        <v>352560</v>
      </c>
      <c r="CX29" s="45"/>
      <c r="CY29" s="45"/>
      <c r="CZ29" s="45"/>
      <c r="DA29" s="45">
        <f>AX29*1.04</f>
        <v>352560</v>
      </c>
      <c r="DB29" s="45">
        <f>DC29+DD29+DE29+DF29</f>
        <v>1740687.8112000003</v>
      </c>
      <c r="DC29" s="45"/>
      <c r="DD29" s="45"/>
      <c r="DE29" s="45"/>
      <c r="DF29" s="45">
        <f>BR29*1.04</f>
        <v>1740687.8112000003</v>
      </c>
      <c r="DG29" s="45">
        <f>DH29+DI29+DJ29+DK29</f>
        <v>2946048.56</v>
      </c>
      <c r="DH29" s="45"/>
      <c r="DI29" s="45"/>
      <c r="DJ29" s="45"/>
      <c r="DK29" s="45">
        <f>BW29*1.04</f>
        <v>2946048.56</v>
      </c>
      <c r="DL29" s="45">
        <f>DM29+DN29+DO29+DP29</f>
        <v>352560</v>
      </c>
      <c r="DM29" s="45"/>
      <c r="DN29" s="45"/>
      <c r="DO29" s="45"/>
      <c r="DP29" s="45">
        <f>CB29*1.04</f>
        <v>352560</v>
      </c>
      <c r="DQ29" s="46" t="s">
        <v>63</v>
      </c>
    </row>
    <row r="30" spans="1:121" ht="105" x14ac:dyDescent="0.25">
      <c r="A30" s="22" t="s">
        <v>47</v>
      </c>
      <c r="B30" s="11">
        <v>6600</v>
      </c>
      <c r="C30" s="27" t="s">
        <v>16</v>
      </c>
      <c r="D30" s="27" t="s">
        <v>16</v>
      </c>
      <c r="E30" s="27" t="s">
        <v>16</v>
      </c>
      <c r="F30" s="27" t="s">
        <v>16</v>
      </c>
      <c r="G30" s="27" t="s">
        <v>16</v>
      </c>
      <c r="H30" s="27" t="s">
        <v>16</v>
      </c>
      <c r="I30" s="27" t="s">
        <v>16</v>
      </c>
      <c r="J30" s="27" t="s">
        <v>16</v>
      </c>
      <c r="K30" s="27" t="s">
        <v>16</v>
      </c>
      <c r="L30" s="27" t="s">
        <v>16</v>
      </c>
      <c r="M30" s="27" t="s">
        <v>16</v>
      </c>
      <c r="N30" s="27" t="s">
        <v>16</v>
      </c>
      <c r="O30" s="27" t="s">
        <v>16</v>
      </c>
      <c r="P30" s="27" t="s">
        <v>16</v>
      </c>
      <c r="Q30" s="27" t="s">
        <v>16</v>
      </c>
      <c r="R30" s="27" t="s">
        <v>16</v>
      </c>
      <c r="S30" s="27" t="s">
        <v>16</v>
      </c>
      <c r="T30" s="27" t="s">
        <v>16</v>
      </c>
      <c r="U30" s="27" t="s">
        <v>16</v>
      </c>
      <c r="V30" s="27" t="s">
        <v>16</v>
      </c>
      <c r="W30" s="27" t="s">
        <v>16</v>
      </c>
      <c r="X30" s="27" t="s">
        <v>16</v>
      </c>
      <c r="Y30" s="27" t="s">
        <v>16</v>
      </c>
      <c r="Z30" s="27" t="s">
        <v>16</v>
      </c>
      <c r="AA30" s="27" t="s">
        <v>16</v>
      </c>
      <c r="AB30" s="27" t="s">
        <v>16</v>
      </c>
      <c r="AC30" s="27" t="s">
        <v>16</v>
      </c>
      <c r="AD30" s="27" t="s">
        <v>16</v>
      </c>
      <c r="AE30" s="45">
        <f>AE31+AE32+AE33++AE35+AE34</f>
        <v>1805473</v>
      </c>
      <c r="AF30" s="45">
        <f t="shared" ref="AF30:CQ30" si="49">AF31+AF32+AF33++AF35+AF34</f>
        <v>1632842.92</v>
      </c>
      <c r="AG30" s="45"/>
      <c r="AH30" s="45"/>
      <c r="AI30" s="45"/>
      <c r="AJ30" s="45"/>
      <c r="AK30" s="45"/>
      <c r="AL30" s="45"/>
      <c r="AM30" s="45">
        <f t="shared" si="49"/>
        <v>1805473</v>
      </c>
      <c r="AN30" s="45">
        <f t="shared" si="49"/>
        <v>1632842.92</v>
      </c>
      <c r="AO30" s="45">
        <f t="shared" si="49"/>
        <v>3793562</v>
      </c>
      <c r="AP30" s="45"/>
      <c r="AQ30" s="45"/>
      <c r="AR30" s="45"/>
      <c r="AS30" s="45">
        <f t="shared" si="49"/>
        <v>3793562</v>
      </c>
      <c r="AT30" s="45">
        <f t="shared" si="49"/>
        <v>1154956</v>
      </c>
      <c r="AU30" s="45"/>
      <c r="AV30" s="45"/>
      <c r="AW30" s="45"/>
      <c r="AX30" s="45">
        <f t="shared" si="49"/>
        <v>1154956</v>
      </c>
      <c r="AY30" s="45">
        <f t="shared" si="49"/>
        <v>1174039</v>
      </c>
      <c r="AZ30" s="45"/>
      <c r="BA30" s="45"/>
      <c r="BB30" s="45"/>
      <c r="BC30" s="45">
        <f t="shared" si="49"/>
        <v>1174039</v>
      </c>
      <c r="BD30" s="45">
        <f t="shared" si="49"/>
        <v>1221000.56</v>
      </c>
      <c r="BE30" s="45"/>
      <c r="BF30" s="45"/>
      <c r="BG30" s="45"/>
      <c r="BH30" s="45">
        <f t="shared" si="49"/>
        <v>1221000.56</v>
      </c>
      <c r="BI30" s="45">
        <f t="shared" si="49"/>
        <v>1805473</v>
      </c>
      <c r="BJ30" s="45">
        <f t="shared" si="49"/>
        <v>1632842.92</v>
      </c>
      <c r="BK30" s="45"/>
      <c r="BL30" s="45"/>
      <c r="BM30" s="45"/>
      <c r="BN30" s="45"/>
      <c r="BO30" s="45"/>
      <c r="BP30" s="45"/>
      <c r="BQ30" s="45">
        <f t="shared" si="49"/>
        <v>1805473</v>
      </c>
      <c r="BR30" s="45">
        <f t="shared" si="49"/>
        <v>1632842.92</v>
      </c>
      <c r="BS30" s="45">
        <f t="shared" si="49"/>
        <v>2420135</v>
      </c>
      <c r="BT30" s="45"/>
      <c r="BU30" s="45"/>
      <c r="BV30" s="45"/>
      <c r="BW30" s="45">
        <f t="shared" si="49"/>
        <v>2420135</v>
      </c>
      <c r="BX30" s="45">
        <f t="shared" si="49"/>
        <v>1154956</v>
      </c>
      <c r="BY30" s="45"/>
      <c r="BZ30" s="45"/>
      <c r="CA30" s="45"/>
      <c r="CB30" s="45">
        <f t="shared" si="49"/>
        <v>1154956</v>
      </c>
      <c r="CC30" s="45">
        <f t="shared" si="49"/>
        <v>1174039</v>
      </c>
      <c r="CD30" s="45"/>
      <c r="CE30" s="45"/>
      <c r="CF30" s="45"/>
      <c r="CG30" s="45">
        <f t="shared" si="49"/>
        <v>1174039</v>
      </c>
      <c r="CH30" s="45">
        <f t="shared" si="49"/>
        <v>1221000.56</v>
      </c>
      <c r="CI30" s="45"/>
      <c r="CJ30" s="45"/>
      <c r="CK30" s="45"/>
      <c r="CL30" s="45">
        <f t="shared" si="49"/>
        <v>1221000.56</v>
      </c>
      <c r="CM30" s="45">
        <f t="shared" si="49"/>
        <v>1679124.6368</v>
      </c>
      <c r="CN30" s="45"/>
      <c r="CO30" s="45"/>
      <c r="CP30" s="45"/>
      <c r="CQ30" s="45">
        <f t="shared" si="49"/>
        <v>1679124.6368</v>
      </c>
      <c r="CR30" s="45">
        <f t="shared" ref="CR30:DP30" si="50">CR31+CR32+CR33++CR35+CR34</f>
        <v>2516940.4</v>
      </c>
      <c r="CS30" s="45"/>
      <c r="CT30" s="45"/>
      <c r="CU30" s="45"/>
      <c r="CV30" s="45">
        <f t="shared" si="50"/>
        <v>2516940.4</v>
      </c>
      <c r="CW30" s="45">
        <f t="shared" si="50"/>
        <v>1201154.24</v>
      </c>
      <c r="CX30" s="45"/>
      <c r="CY30" s="45"/>
      <c r="CZ30" s="45"/>
      <c r="DA30" s="45">
        <f t="shared" si="50"/>
        <v>1201154.24</v>
      </c>
      <c r="DB30" s="45">
        <f t="shared" si="50"/>
        <v>1679124.6368</v>
      </c>
      <c r="DC30" s="45"/>
      <c r="DD30" s="45"/>
      <c r="DE30" s="45"/>
      <c r="DF30" s="45">
        <f t="shared" si="50"/>
        <v>1679124.6368</v>
      </c>
      <c r="DG30" s="45">
        <f t="shared" si="50"/>
        <v>2516940.4</v>
      </c>
      <c r="DH30" s="45"/>
      <c r="DI30" s="45"/>
      <c r="DJ30" s="45"/>
      <c r="DK30" s="45">
        <f t="shared" si="50"/>
        <v>2516940.4</v>
      </c>
      <c r="DL30" s="45">
        <f t="shared" si="50"/>
        <v>1201154.24</v>
      </c>
      <c r="DM30" s="45"/>
      <c r="DN30" s="45"/>
      <c r="DO30" s="45"/>
      <c r="DP30" s="45">
        <f t="shared" si="50"/>
        <v>1201154.24</v>
      </c>
      <c r="DQ30" s="11"/>
    </row>
    <row r="31" spans="1:121" ht="167.25" customHeight="1" x14ac:dyDescent="0.25">
      <c r="A31" s="22" t="s">
        <v>83</v>
      </c>
      <c r="B31" s="11">
        <v>6601</v>
      </c>
      <c r="C31" s="43" t="s">
        <v>60</v>
      </c>
      <c r="D31" s="43" t="s">
        <v>61</v>
      </c>
      <c r="E31" s="43" t="s">
        <v>62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1">
        <v>17</v>
      </c>
      <c r="AD31" s="44" t="s">
        <v>68</v>
      </c>
      <c r="AE31" s="45">
        <f>AG31+AI31+AK31+AM31</f>
        <v>18300</v>
      </c>
      <c r="AF31" s="45">
        <f>AH31+AJ31+AL31+AN31</f>
        <v>18300</v>
      </c>
      <c r="AG31" s="11"/>
      <c r="AH31" s="11"/>
      <c r="AI31" s="11"/>
      <c r="AJ31" s="11"/>
      <c r="AK31" s="11"/>
      <c r="AL31" s="11"/>
      <c r="AM31" s="45">
        <v>18300</v>
      </c>
      <c r="AN31" s="45">
        <v>18300</v>
      </c>
      <c r="AO31" s="45">
        <f>AP31+AQ31+AR31+AS31</f>
        <v>1373427</v>
      </c>
      <c r="AP31" s="45"/>
      <c r="AQ31" s="45"/>
      <c r="AR31" s="45"/>
      <c r="AS31" s="45">
        <v>1373427</v>
      </c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>
        <f t="shared" ref="BI31:BJ33" si="51">BK31+BM31+BO31+BQ31</f>
        <v>18300</v>
      </c>
      <c r="BJ31" s="45">
        <f t="shared" si="51"/>
        <v>18300</v>
      </c>
      <c r="BK31" s="45"/>
      <c r="BL31" s="45"/>
      <c r="BM31" s="45"/>
      <c r="BN31" s="45"/>
      <c r="BO31" s="45"/>
      <c r="BP31" s="45"/>
      <c r="BQ31" s="45">
        <f t="shared" ref="BQ31:BR35" si="52">AM31</f>
        <v>18300</v>
      </c>
      <c r="BR31" s="45">
        <f t="shared" si="52"/>
        <v>18300</v>
      </c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11"/>
    </row>
    <row r="32" spans="1:121" ht="328.5" customHeight="1" x14ac:dyDescent="0.25">
      <c r="A32" s="53" t="s">
        <v>84</v>
      </c>
      <c r="B32" s="54">
        <v>6602</v>
      </c>
      <c r="C32" s="43" t="s">
        <v>60</v>
      </c>
      <c r="D32" s="43" t="s">
        <v>61</v>
      </c>
      <c r="E32" s="43" t="s">
        <v>62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4">
        <v>3</v>
      </c>
      <c r="AD32" s="55" t="s">
        <v>69</v>
      </c>
      <c r="AE32" s="48">
        <f t="shared" ref="AE32:AE34" si="53">AG32+AI32+AK32+AM32</f>
        <v>1713422</v>
      </c>
      <c r="AF32" s="48">
        <f t="shared" ref="AF32:AF35" si="54">AH32+AJ32+AL32+AN32</f>
        <v>1540792.53</v>
      </c>
      <c r="AG32" s="48"/>
      <c r="AH32" s="48"/>
      <c r="AI32" s="48"/>
      <c r="AJ32" s="48"/>
      <c r="AK32" s="48"/>
      <c r="AL32" s="48"/>
      <c r="AM32" s="48">
        <v>1713422</v>
      </c>
      <c r="AN32" s="48">
        <v>1540792.53</v>
      </c>
      <c r="AO32" s="48">
        <f>AP32+AQ32+AR32+AS32</f>
        <v>2349135</v>
      </c>
      <c r="AP32" s="48"/>
      <c r="AQ32" s="48"/>
      <c r="AR32" s="48"/>
      <c r="AS32" s="48">
        <v>2349135</v>
      </c>
      <c r="AT32" s="48">
        <f>AU32+AV32+AW32+AX32</f>
        <v>1083956</v>
      </c>
      <c r="AU32" s="48"/>
      <c r="AV32" s="48"/>
      <c r="AW32" s="48"/>
      <c r="AX32" s="48">
        <v>1083956</v>
      </c>
      <c r="AY32" s="48">
        <f>AZ32+BA32+BB32+BC32</f>
        <v>1103039</v>
      </c>
      <c r="AZ32" s="48"/>
      <c r="BA32" s="48"/>
      <c r="BB32" s="48"/>
      <c r="BC32" s="48">
        <v>1103039</v>
      </c>
      <c r="BD32" s="48">
        <f>BE32+BF32+BG32+BH32</f>
        <v>1147160.56</v>
      </c>
      <c r="BE32" s="48"/>
      <c r="BF32" s="48"/>
      <c r="BG32" s="48"/>
      <c r="BH32" s="48">
        <f>BC32*1.04</f>
        <v>1147160.56</v>
      </c>
      <c r="BI32" s="48">
        <f t="shared" si="51"/>
        <v>1713422</v>
      </c>
      <c r="BJ32" s="48">
        <f t="shared" si="51"/>
        <v>1540792.53</v>
      </c>
      <c r="BK32" s="48"/>
      <c r="BL32" s="48"/>
      <c r="BM32" s="48"/>
      <c r="BN32" s="48"/>
      <c r="BO32" s="48"/>
      <c r="BP32" s="48"/>
      <c r="BQ32" s="48">
        <f t="shared" si="52"/>
        <v>1713422</v>
      </c>
      <c r="BR32" s="48">
        <f t="shared" si="52"/>
        <v>1540792.53</v>
      </c>
      <c r="BS32" s="48">
        <f>BT32+BU32+BV32+BW32</f>
        <v>2349135</v>
      </c>
      <c r="BT32" s="48"/>
      <c r="BU32" s="48"/>
      <c r="BV32" s="48"/>
      <c r="BW32" s="48">
        <f>AS32</f>
        <v>2349135</v>
      </c>
      <c r="BX32" s="48">
        <f>BY32+BZ32+CA32+CB32</f>
        <v>1083956</v>
      </c>
      <c r="BY32" s="48"/>
      <c r="BZ32" s="48"/>
      <c r="CA32" s="48"/>
      <c r="CB32" s="48">
        <f>AX32</f>
        <v>1083956</v>
      </c>
      <c r="CC32" s="48">
        <f>CD32+CE32+CF32+CG32</f>
        <v>1103039</v>
      </c>
      <c r="CD32" s="48"/>
      <c r="CE32" s="48"/>
      <c r="CF32" s="48"/>
      <c r="CG32" s="48">
        <f>BC32</f>
        <v>1103039</v>
      </c>
      <c r="CH32" s="48">
        <f>CI32+CJ32+CK32+CL32</f>
        <v>1147160.56</v>
      </c>
      <c r="CI32" s="48"/>
      <c r="CJ32" s="48"/>
      <c r="CK32" s="48"/>
      <c r="CL32" s="48">
        <f>CG32*1.04</f>
        <v>1147160.56</v>
      </c>
      <c r="CM32" s="48">
        <f>CN32+CO32+CP32+CQ32</f>
        <v>1602424.2312</v>
      </c>
      <c r="CN32" s="48">
        <f>AH32*1.04</f>
        <v>0</v>
      </c>
      <c r="CO32" s="48">
        <f>AJ32*1.04</f>
        <v>0</v>
      </c>
      <c r="CP32" s="48"/>
      <c r="CQ32" s="48">
        <f>AN32*1.04</f>
        <v>1602424.2312</v>
      </c>
      <c r="CR32" s="48">
        <f>CS32+CT32+CU32+CV32</f>
        <v>2443100.4</v>
      </c>
      <c r="CS32" s="48"/>
      <c r="CT32" s="48"/>
      <c r="CU32" s="48"/>
      <c r="CV32" s="48">
        <f>AS32*1.04</f>
        <v>2443100.4</v>
      </c>
      <c r="CW32" s="48">
        <f>CX32+CY32+CZ32+DA32</f>
        <v>1127314.24</v>
      </c>
      <c r="CX32" s="48"/>
      <c r="CY32" s="48"/>
      <c r="CZ32" s="48"/>
      <c r="DA32" s="48">
        <f>AX32*1.04</f>
        <v>1127314.24</v>
      </c>
      <c r="DB32" s="48">
        <f>DC32+DD32+DE32+DF32</f>
        <v>1602424.2312</v>
      </c>
      <c r="DC32" s="48"/>
      <c r="DD32" s="48"/>
      <c r="DE32" s="48"/>
      <c r="DF32" s="48">
        <f>BR32*1.04</f>
        <v>1602424.2312</v>
      </c>
      <c r="DG32" s="48">
        <f>DH32+DI32+DJ32+DK32</f>
        <v>2443100.4</v>
      </c>
      <c r="DH32" s="48"/>
      <c r="DI32" s="48"/>
      <c r="DJ32" s="48"/>
      <c r="DK32" s="48">
        <f>BW32*1.04</f>
        <v>2443100.4</v>
      </c>
      <c r="DL32" s="48">
        <f>DM32+DN32+DO32+DP32</f>
        <v>1127314.24</v>
      </c>
      <c r="DM32" s="48"/>
      <c r="DN32" s="48"/>
      <c r="DO32" s="48"/>
      <c r="DP32" s="48">
        <f>CB32*1.04</f>
        <v>1127314.24</v>
      </c>
      <c r="DQ32" s="43" t="s">
        <v>63</v>
      </c>
    </row>
    <row r="33" spans="1:121" ht="135" x14ac:dyDescent="0.25">
      <c r="A33" s="22" t="s">
        <v>71</v>
      </c>
      <c r="B33" s="11">
        <v>6603</v>
      </c>
      <c r="C33" s="43" t="s">
        <v>60</v>
      </c>
      <c r="D33" s="43" t="s">
        <v>61</v>
      </c>
      <c r="E33" s="43" t="s">
        <v>62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1">
        <v>16</v>
      </c>
      <c r="AD33" s="44" t="s">
        <v>72</v>
      </c>
      <c r="AE33" s="45">
        <f t="shared" si="53"/>
        <v>73751</v>
      </c>
      <c r="AF33" s="45">
        <f t="shared" si="54"/>
        <v>73750.39</v>
      </c>
      <c r="AG33" s="45"/>
      <c r="AH33" s="45"/>
      <c r="AI33" s="45"/>
      <c r="AJ33" s="45"/>
      <c r="AK33" s="45"/>
      <c r="AL33" s="45"/>
      <c r="AM33" s="45">
        <v>73751</v>
      </c>
      <c r="AN33" s="45">
        <v>73750.39</v>
      </c>
      <c r="AO33" s="45">
        <f>AP33+AQ33+AR33+AS33</f>
        <v>71000</v>
      </c>
      <c r="AP33" s="45"/>
      <c r="AQ33" s="45"/>
      <c r="AR33" s="45"/>
      <c r="AS33" s="45">
        <v>71000</v>
      </c>
      <c r="AT33" s="45">
        <f>AU33+AV33+AW33+AX33</f>
        <v>71000</v>
      </c>
      <c r="AU33" s="45"/>
      <c r="AV33" s="45"/>
      <c r="AW33" s="45"/>
      <c r="AX33" s="45">
        <v>71000</v>
      </c>
      <c r="AY33" s="45">
        <f>AZ33+BA33+BB33+BC33</f>
        <v>71000</v>
      </c>
      <c r="AZ33" s="45"/>
      <c r="BA33" s="45"/>
      <c r="BB33" s="45"/>
      <c r="BC33" s="45">
        <v>71000</v>
      </c>
      <c r="BD33" s="45">
        <f>BE33+BF33+BG33+BH33</f>
        <v>73840</v>
      </c>
      <c r="BE33" s="45"/>
      <c r="BF33" s="45"/>
      <c r="BG33" s="45"/>
      <c r="BH33" s="45">
        <f>BC33*1.04</f>
        <v>73840</v>
      </c>
      <c r="BI33" s="45">
        <f t="shared" si="51"/>
        <v>73751</v>
      </c>
      <c r="BJ33" s="45">
        <f t="shared" si="51"/>
        <v>73750.39</v>
      </c>
      <c r="BK33" s="45"/>
      <c r="BL33" s="45"/>
      <c r="BM33" s="45"/>
      <c r="BN33" s="45"/>
      <c r="BO33" s="45"/>
      <c r="BP33" s="45"/>
      <c r="BQ33" s="45">
        <f t="shared" si="52"/>
        <v>73751</v>
      </c>
      <c r="BR33" s="45">
        <f t="shared" si="52"/>
        <v>73750.39</v>
      </c>
      <c r="BS33" s="45">
        <f>BT33+BU33+BV33+BW33</f>
        <v>71000</v>
      </c>
      <c r="BT33" s="45"/>
      <c r="BU33" s="45"/>
      <c r="BV33" s="45"/>
      <c r="BW33" s="45">
        <f>AS33</f>
        <v>71000</v>
      </c>
      <c r="BX33" s="45">
        <f>BY33+BZ33+CA33+CB33</f>
        <v>71000</v>
      </c>
      <c r="BY33" s="45"/>
      <c r="BZ33" s="45"/>
      <c r="CA33" s="45"/>
      <c r="CB33" s="45">
        <f>AX33</f>
        <v>71000</v>
      </c>
      <c r="CC33" s="45">
        <f>CD33+CE33+CF33+CG33</f>
        <v>71000</v>
      </c>
      <c r="CD33" s="45"/>
      <c r="CE33" s="45"/>
      <c r="CF33" s="45"/>
      <c r="CG33" s="45">
        <f>BC33</f>
        <v>71000</v>
      </c>
      <c r="CH33" s="45">
        <f>CI33+CJ33+CK33+CL33</f>
        <v>73840</v>
      </c>
      <c r="CI33" s="45"/>
      <c r="CJ33" s="45"/>
      <c r="CK33" s="45"/>
      <c r="CL33" s="45">
        <f>CG33*1.04</f>
        <v>73840</v>
      </c>
      <c r="CM33" s="48">
        <f>CN33+CO33+CP33+CQ33</f>
        <v>76700.405599999998</v>
      </c>
      <c r="CN33" s="45"/>
      <c r="CO33" s="45"/>
      <c r="CP33" s="45"/>
      <c r="CQ33" s="45">
        <f>AN33*1.04</f>
        <v>76700.405599999998</v>
      </c>
      <c r="CR33" s="45">
        <f>CS33+CT33+CU33+CV33</f>
        <v>73840</v>
      </c>
      <c r="CS33" s="45"/>
      <c r="CT33" s="45"/>
      <c r="CU33" s="45"/>
      <c r="CV33" s="45">
        <f>AS33*1.04</f>
        <v>73840</v>
      </c>
      <c r="CW33" s="45">
        <f>CX33+CY33+CZ33+DA33</f>
        <v>73840</v>
      </c>
      <c r="CX33" s="45"/>
      <c r="CY33" s="45"/>
      <c r="CZ33" s="45"/>
      <c r="DA33" s="45">
        <f>AX33*1.04</f>
        <v>73840</v>
      </c>
      <c r="DB33" s="45">
        <f>DC33+DD33+DE33+DF33</f>
        <v>76700.405599999998</v>
      </c>
      <c r="DC33" s="45"/>
      <c r="DD33" s="45"/>
      <c r="DE33" s="45"/>
      <c r="DF33" s="45">
        <f>BR33*1.04</f>
        <v>76700.405599999998</v>
      </c>
      <c r="DG33" s="45">
        <f>DH33+DI33+DJ33+DK33</f>
        <v>73840</v>
      </c>
      <c r="DH33" s="45"/>
      <c r="DI33" s="45"/>
      <c r="DJ33" s="45"/>
      <c r="DK33" s="45">
        <f>BW33*1.04</f>
        <v>73840</v>
      </c>
      <c r="DL33" s="45">
        <f>DM33+DN33+DO33+DP33</f>
        <v>73840</v>
      </c>
      <c r="DM33" s="45"/>
      <c r="DN33" s="45"/>
      <c r="DO33" s="45"/>
      <c r="DP33" s="45">
        <f>CB33*1.04</f>
        <v>73840</v>
      </c>
      <c r="DQ33" s="46" t="s">
        <v>63</v>
      </c>
    </row>
    <row r="34" spans="1:121" ht="330" x14ac:dyDescent="0.25">
      <c r="A34" s="22" t="s">
        <v>94</v>
      </c>
      <c r="B34" s="11">
        <v>6604</v>
      </c>
      <c r="C34" s="43" t="s">
        <v>60</v>
      </c>
      <c r="D34" s="43" t="s">
        <v>61</v>
      </c>
      <c r="E34" s="43" t="s">
        <v>62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1">
        <v>18</v>
      </c>
      <c r="AD34" s="44" t="s">
        <v>89</v>
      </c>
      <c r="AE34" s="45">
        <f t="shared" si="53"/>
        <v>0</v>
      </c>
      <c r="AF34" s="45">
        <f t="shared" si="54"/>
        <v>0</v>
      </c>
      <c r="AG34" s="45"/>
      <c r="AH34" s="45"/>
      <c r="AI34" s="45"/>
      <c r="AJ34" s="45"/>
      <c r="AK34" s="45"/>
      <c r="AL34" s="45"/>
      <c r="AM34" s="45"/>
      <c r="AN34" s="45"/>
      <c r="AO34" s="45">
        <f>AP34+AQ34+AR34+AS34</f>
        <v>0</v>
      </c>
      <c r="AP34" s="45"/>
      <c r="AQ34" s="45"/>
      <c r="AR34" s="45"/>
      <c r="AS34" s="45">
        <v>0</v>
      </c>
      <c r="AT34" s="45">
        <f>AX34</f>
        <v>0</v>
      </c>
      <c r="AU34" s="45"/>
      <c r="AV34" s="45"/>
      <c r="AW34" s="45"/>
      <c r="AX34" s="45"/>
      <c r="AY34" s="45">
        <f>AZ34+BA34+BB34+BC34</f>
        <v>0</v>
      </c>
      <c r="AZ34" s="45"/>
      <c r="BA34" s="45"/>
      <c r="BB34" s="45"/>
      <c r="BC34" s="45"/>
      <c r="BD34" s="45"/>
      <c r="BE34" s="45"/>
      <c r="BF34" s="45"/>
      <c r="BG34" s="45"/>
      <c r="BH34" s="45"/>
      <c r="BI34" s="45">
        <f>BK34+BM34+BO34+BQ34</f>
        <v>0</v>
      </c>
      <c r="BJ34" s="45">
        <f>BL34+BN34+BP34+BR34</f>
        <v>0</v>
      </c>
      <c r="BK34" s="45"/>
      <c r="BL34" s="45"/>
      <c r="BM34" s="45"/>
      <c r="BN34" s="45"/>
      <c r="BO34" s="45"/>
      <c r="BP34" s="45"/>
      <c r="BQ34" s="45">
        <f t="shared" si="52"/>
        <v>0</v>
      </c>
      <c r="BR34" s="45">
        <f t="shared" si="52"/>
        <v>0</v>
      </c>
      <c r="BS34" s="45">
        <f>BT34+BU34+BV34+BW34</f>
        <v>0</v>
      </c>
      <c r="BT34" s="45"/>
      <c r="BU34" s="45"/>
      <c r="BV34" s="45"/>
      <c r="BW34" s="45">
        <f>AS34</f>
        <v>0</v>
      </c>
      <c r="BX34" s="45">
        <f>BY34+BZ34+CA34+CB34</f>
        <v>0</v>
      </c>
      <c r="BY34" s="45"/>
      <c r="BZ34" s="45"/>
      <c r="CA34" s="45"/>
      <c r="CB34" s="45">
        <f>AX34</f>
        <v>0</v>
      </c>
      <c r="CC34" s="45">
        <f>CG34</f>
        <v>0</v>
      </c>
      <c r="CD34" s="45"/>
      <c r="CE34" s="45"/>
      <c r="CF34" s="45"/>
      <c r="CG34" s="45">
        <f>BC34</f>
        <v>0</v>
      </c>
      <c r="CH34" s="45"/>
      <c r="CI34" s="45"/>
      <c r="CJ34" s="45"/>
      <c r="CK34" s="45"/>
      <c r="CL34" s="45"/>
      <c r="CM34" s="48"/>
      <c r="CN34" s="45"/>
      <c r="CO34" s="45"/>
      <c r="CP34" s="45"/>
      <c r="CQ34" s="45"/>
      <c r="CR34" s="45">
        <f>CS34+CT34+CU34+CV34</f>
        <v>0</v>
      </c>
      <c r="CS34" s="45"/>
      <c r="CT34" s="45"/>
      <c r="CU34" s="45"/>
      <c r="CV34" s="45">
        <f>AS34*1.04</f>
        <v>0</v>
      </c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>
        <f>DH34+DI34+DJ34+DK34</f>
        <v>0</v>
      </c>
      <c r="DH34" s="45"/>
      <c r="DI34" s="45"/>
      <c r="DJ34" s="45"/>
      <c r="DK34" s="45">
        <f>BW34*1.04</f>
        <v>0</v>
      </c>
      <c r="DL34" s="45"/>
      <c r="DM34" s="45"/>
      <c r="DN34" s="45"/>
      <c r="DO34" s="45"/>
      <c r="DP34" s="45"/>
      <c r="DQ34" s="46" t="s">
        <v>63</v>
      </c>
    </row>
    <row r="35" spans="1:121" ht="177" customHeight="1" x14ac:dyDescent="0.25">
      <c r="A35" s="22" t="s">
        <v>85</v>
      </c>
      <c r="B35" s="11">
        <v>6605</v>
      </c>
      <c r="C35" s="43" t="s">
        <v>60</v>
      </c>
      <c r="D35" s="43" t="s">
        <v>61</v>
      </c>
      <c r="E35" s="43" t="s">
        <v>62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1">
        <v>11</v>
      </c>
      <c r="AD35" s="44" t="s">
        <v>66</v>
      </c>
      <c r="AE35" s="45">
        <f t="shared" ref="AE35" si="55">AG35+AI35+AK35+AM35</f>
        <v>0</v>
      </c>
      <c r="AF35" s="45">
        <f t="shared" si="54"/>
        <v>0</v>
      </c>
      <c r="AG35" s="45"/>
      <c r="AH35" s="45"/>
      <c r="AI35" s="45"/>
      <c r="AJ35" s="45"/>
      <c r="AK35" s="45"/>
      <c r="AL35" s="45"/>
      <c r="AM35" s="45"/>
      <c r="AN35" s="45"/>
      <c r="AO35" s="45">
        <f>AP35+AQ35+AR35+AS35</f>
        <v>0</v>
      </c>
      <c r="AP35" s="45"/>
      <c r="AQ35" s="45"/>
      <c r="AR35" s="45"/>
      <c r="AS35" s="45"/>
      <c r="AT35" s="45">
        <f>AU35+AV35+AW35+AX35</f>
        <v>0</v>
      </c>
      <c r="AU35" s="45"/>
      <c r="AV35" s="45"/>
      <c r="AW35" s="45"/>
      <c r="AX35" s="45"/>
      <c r="AY35" s="45">
        <f>AZ35+BA35+BB35+BC35</f>
        <v>0</v>
      </c>
      <c r="AZ35" s="45"/>
      <c r="BA35" s="45"/>
      <c r="BB35" s="45"/>
      <c r="BC35" s="45"/>
      <c r="BD35" s="45"/>
      <c r="BE35" s="45"/>
      <c r="BF35" s="45"/>
      <c r="BG35" s="45"/>
      <c r="BH35" s="45"/>
      <c r="BI35" s="45">
        <f>BQ35</f>
        <v>0</v>
      </c>
      <c r="BJ35" s="45">
        <f>BR35</f>
        <v>0</v>
      </c>
      <c r="BK35" s="45"/>
      <c r="BL35" s="45"/>
      <c r="BM35" s="45"/>
      <c r="BN35" s="45"/>
      <c r="BO35" s="45"/>
      <c r="BP35" s="45"/>
      <c r="BQ35" s="45">
        <f t="shared" si="52"/>
        <v>0</v>
      </c>
      <c r="BR35" s="45">
        <f t="shared" si="52"/>
        <v>0</v>
      </c>
      <c r="BS35" s="45">
        <f>BT35+BU35+BV35+BW35</f>
        <v>0</v>
      </c>
      <c r="BT35" s="45"/>
      <c r="BU35" s="45"/>
      <c r="BV35" s="45"/>
      <c r="BW35" s="45">
        <f>AS35</f>
        <v>0</v>
      </c>
      <c r="BX35" s="45">
        <f>BY35+BZ35+CA35+CB35</f>
        <v>0</v>
      </c>
      <c r="BY35" s="45"/>
      <c r="BZ35" s="45"/>
      <c r="CA35" s="45"/>
      <c r="CB35" s="45">
        <f>AX35</f>
        <v>0</v>
      </c>
      <c r="CC35" s="45">
        <f>CD35+CE35+CF35+CG35</f>
        <v>0</v>
      </c>
      <c r="CD35" s="45"/>
      <c r="CE35" s="45"/>
      <c r="CF35" s="45"/>
      <c r="CG35" s="45">
        <f>BC35</f>
        <v>0</v>
      </c>
      <c r="CH35" s="45">
        <f>CI35+CJ35+CK35+CL35</f>
        <v>0</v>
      </c>
      <c r="CI35" s="45"/>
      <c r="CJ35" s="45"/>
      <c r="CK35" s="45"/>
      <c r="CL35" s="45">
        <f>CG35*1.04</f>
        <v>0</v>
      </c>
      <c r="CM35" s="48">
        <f>CN35+CO35+CP35+CQ35</f>
        <v>0</v>
      </c>
      <c r="CN35" s="45"/>
      <c r="CO35" s="45"/>
      <c r="CP35" s="45"/>
      <c r="CQ35" s="45">
        <f>AN35*1.04</f>
        <v>0</v>
      </c>
      <c r="CR35" s="45">
        <f>CS35+CT35+CU35+CV35</f>
        <v>0</v>
      </c>
      <c r="CS35" s="45"/>
      <c r="CT35" s="45"/>
      <c r="CU35" s="45"/>
      <c r="CV35" s="45">
        <f>AS35*1.04</f>
        <v>0</v>
      </c>
      <c r="CW35" s="45">
        <f>CX35+CY35+CZ35+DA35</f>
        <v>0</v>
      </c>
      <c r="CX35" s="45"/>
      <c r="CY35" s="45"/>
      <c r="CZ35" s="45"/>
      <c r="DA35" s="45">
        <f>AX35*1.04</f>
        <v>0</v>
      </c>
      <c r="DB35" s="45">
        <f>DC35+DD35+DE35+DF35</f>
        <v>0</v>
      </c>
      <c r="DC35" s="45"/>
      <c r="DD35" s="45"/>
      <c r="DE35" s="45"/>
      <c r="DF35" s="45">
        <f>BR35*1.04</f>
        <v>0</v>
      </c>
      <c r="DG35" s="45">
        <f>DH35+DI35+DJ35+DK35</f>
        <v>0</v>
      </c>
      <c r="DH35" s="45"/>
      <c r="DI35" s="45"/>
      <c r="DJ35" s="45"/>
      <c r="DK35" s="45">
        <f>BW35*1.04</f>
        <v>0</v>
      </c>
      <c r="DL35" s="45">
        <f>DM35+DN35+DO35+DP35</f>
        <v>0</v>
      </c>
      <c r="DM35" s="45"/>
      <c r="DN35" s="45"/>
      <c r="DO35" s="45"/>
      <c r="DP35" s="45">
        <f>CB35*1.04</f>
        <v>0</v>
      </c>
      <c r="DQ35" s="46" t="s">
        <v>63</v>
      </c>
    </row>
    <row r="36" spans="1:121" ht="151.5" customHeight="1" x14ac:dyDescent="0.25">
      <c r="A36" s="21" t="s">
        <v>48</v>
      </c>
      <c r="B36" s="11">
        <v>6800</v>
      </c>
      <c r="C36" s="27" t="s">
        <v>16</v>
      </c>
      <c r="D36" s="27" t="s">
        <v>16</v>
      </c>
      <c r="E36" s="27" t="s">
        <v>16</v>
      </c>
      <c r="F36" s="27" t="s">
        <v>16</v>
      </c>
      <c r="G36" s="27" t="s">
        <v>16</v>
      </c>
      <c r="H36" s="27" t="s">
        <v>16</v>
      </c>
      <c r="I36" s="27" t="s">
        <v>16</v>
      </c>
      <c r="J36" s="27" t="s">
        <v>16</v>
      </c>
      <c r="K36" s="27" t="s">
        <v>16</v>
      </c>
      <c r="L36" s="27" t="s">
        <v>16</v>
      </c>
      <c r="M36" s="27" t="s">
        <v>16</v>
      </c>
      <c r="N36" s="27" t="s">
        <v>16</v>
      </c>
      <c r="O36" s="27" t="s">
        <v>16</v>
      </c>
      <c r="P36" s="27" t="s">
        <v>16</v>
      </c>
      <c r="Q36" s="27" t="s">
        <v>16</v>
      </c>
      <c r="R36" s="27" t="s">
        <v>16</v>
      </c>
      <c r="S36" s="27" t="s">
        <v>16</v>
      </c>
      <c r="T36" s="27" t="s">
        <v>16</v>
      </c>
      <c r="U36" s="27" t="s">
        <v>16</v>
      </c>
      <c r="V36" s="27" t="s">
        <v>16</v>
      </c>
      <c r="W36" s="27" t="s">
        <v>16</v>
      </c>
      <c r="X36" s="27" t="s">
        <v>16</v>
      </c>
      <c r="Y36" s="27" t="s">
        <v>16</v>
      </c>
      <c r="Z36" s="27" t="s">
        <v>16</v>
      </c>
      <c r="AA36" s="27" t="s">
        <v>16</v>
      </c>
      <c r="AB36" s="27" t="s">
        <v>16</v>
      </c>
      <c r="AC36" s="27" t="s">
        <v>16</v>
      </c>
      <c r="AD36" s="27" t="s">
        <v>16</v>
      </c>
      <c r="AE36" s="45">
        <f>AE37+AE39+AE38</f>
        <v>4902355</v>
      </c>
      <c r="AF36" s="45">
        <f>AF37+AF39+AF38</f>
        <v>4856557.0199999996</v>
      </c>
      <c r="AG36" s="45"/>
      <c r="AH36" s="45"/>
      <c r="AI36" s="45">
        <f t="shared" ref="AI36:CR36" si="56">AI37+AI39+AI38</f>
        <v>2800</v>
      </c>
      <c r="AJ36" s="45">
        <f t="shared" si="56"/>
        <v>2800</v>
      </c>
      <c r="AK36" s="45"/>
      <c r="AL36" s="45"/>
      <c r="AM36" s="45">
        <f t="shared" si="56"/>
        <v>4899555</v>
      </c>
      <c r="AN36" s="45">
        <f t="shared" si="56"/>
        <v>4853757.0199999996</v>
      </c>
      <c r="AO36" s="45">
        <f t="shared" si="56"/>
        <v>5168511</v>
      </c>
      <c r="AP36" s="45"/>
      <c r="AQ36" s="45">
        <f t="shared" si="56"/>
        <v>2500</v>
      </c>
      <c r="AR36" s="45"/>
      <c r="AS36" s="45">
        <f t="shared" si="56"/>
        <v>5166011</v>
      </c>
      <c r="AT36" s="45">
        <f t="shared" si="56"/>
        <v>3195189</v>
      </c>
      <c r="AU36" s="45"/>
      <c r="AV36" s="45">
        <f t="shared" si="56"/>
        <v>2500</v>
      </c>
      <c r="AW36" s="45"/>
      <c r="AX36" s="45">
        <f t="shared" si="56"/>
        <v>3192689</v>
      </c>
      <c r="AY36" s="45">
        <f t="shared" si="56"/>
        <v>2963663</v>
      </c>
      <c r="AZ36" s="45"/>
      <c r="BA36" s="45">
        <f t="shared" si="56"/>
        <v>2500</v>
      </c>
      <c r="BB36" s="45"/>
      <c r="BC36" s="45">
        <f t="shared" si="56"/>
        <v>2961163</v>
      </c>
      <c r="BD36" s="45">
        <f t="shared" si="56"/>
        <v>3084809.52</v>
      </c>
      <c r="BE36" s="45"/>
      <c r="BF36" s="45">
        <f t="shared" si="56"/>
        <v>5200</v>
      </c>
      <c r="BG36" s="45"/>
      <c r="BH36" s="45">
        <f t="shared" si="56"/>
        <v>3079609.52</v>
      </c>
      <c r="BI36" s="45">
        <f t="shared" si="56"/>
        <v>4260659</v>
      </c>
      <c r="BJ36" s="45">
        <f t="shared" si="56"/>
        <v>4216752.0199999996</v>
      </c>
      <c r="BK36" s="45"/>
      <c r="BL36" s="45"/>
      <c r="BM36" s="45">
        <f t="shared" si="56"/>
        <v>5000</v>
      </c>
      <c r="BN36" s="45">
        <f t="shared" si="56"/>
        <v>5000</v>
      </c>
      <c r="BO36" s="45"/>
      <c r="BP36" s="45"/>
      <c r="BQ36" s="45">
        <f t="shared" si="56"/>
        <v>4255659</v>
      </c>
      <c r="BR36" s="45">
        <f t="shared" si="56"/>
        <v>4211752.0199999996</v>
      </c>
      <c r="BS36" s="45">
        <f t="shared" si="56"/>
        <v>5171011</v>
      </c>
      <c r="BT36" s="45"/>
      <c r="BU36" s="45">
        <f t="shared" si="56"/>
        <v>5000</v>
      </c>
      <c r="BV36" s="45"/>
      <c r="BW36" s="45">
        <f t="shared" si="56"/>
        <v>5166011</v>
      </c>
      <c r="BX36" s="45">
        <f t="shared" si="56"/>
        <v>3197689</v>
      </c>
      <c r="BY36" s="45"/>
      <c r="BZ36" s="45">
        <f t="shared" si="56"/>
        <v>5000</v>
      </c>
      <c r="CA36" s="45"/>
      <c r="CB36" s="45">
        <f t="shared" si="56"/>
        <v>3192689</v>
      </c>
      <c r="CC36" s="45">
        <f t="shared" si="56"/>
        <v>2966163</v>
      </c>
      <c r="CD36" s="45"/>
      <c r="CE36" s="45">
        <f t="shared" si="56"/>
        <v>5000</v>
      </c>
      <c r="CF36" s="45"/>
      <c r="CG36" s="45">
        <f t="shared" si="56"/>
        <v>2961163</v>
      </c>
      <c r="CH36" s="45">
        <f t="shared" si="56"/>
        <v>3084609.52</v>
      </c>
      <c r="CI36" s="45"/>
      <c r="CJ36" s="45">
        <f t="shared" si="56"/>
        <v>5000</v>
      </c>
      <c r="CK36" s="45"/>
      <c r="CL36" s="45">
        <f t="shared" si="56"/>
        <v>3079609.52</v>
      </c>
      <c r="CM36" s="45">
        <f t="shared" si="56"/>
        <v>5053007.3007999994</v>
      </c>
      <c r="CN36" s="45"/>
      <c r="CO36" s="45">
        <f t="shared" si="56"/>
        <v>5100</v>
      </c>
      <c r="CP36" s="45"/>
      <c r="CQ36" s="45">
        <f t="shared" si="56"/>
        <v>5047907.3007999994</v>
      </c>
      <c r="CR36" s="45">
        <f t="shared" si="56"/>
        <v>5377651.4400000004</v>
      </c>
      <c r="CS36" s="45"/>
      <c r="CT36" s="45">
        <f t="shared" ref="CT36:DP36" si="57">CT37+CT39+CT38</f>
        <v>5000</v>
      </c>
      <c r="CU36" s="45"/>
      <c r="CV36" s="45">
        <f t="shared" si="57"/>
        <v>5372651.4400000004</v>
      </c>
      <c r="CW36" s="45">
        <f t="shared" si="57"/>
        <v>3325396.56</v>
      </c>
      <c r="CX36" s="45"/>
      <c r="CY36" s="45">
        <f t="shared" si="57"/>
        <v>5000</v>
      </c>
      <c r="CZ36" s="45"/>
      <c r="DA36" s="45">
        <f t="shared" si="57"/>
        <v>3320396.56</v>
      </c>
      <c r="DB36" s="45">
        <f t="shared" si="57"/>
        <v>4385222.1008000001</v>
      </c>
      <c r="DC36" s="45"/>
      <c r="DD36" s="45">
        <f t="shared" si="57"/>
        <v>5000</v>
      </c>
      <c r="DE36" s="45"/>
      <c r="DF36" s="45">
        <f t="shared" si="57"/>
        <v>4380222.1008000001</v>
      </c>
      <c r="DG36" s="45">
        <f t="shared" si="57"/>
        <v>5377651.4400000004</v>
      </c>
      <c r="DH36" s="45"/>
      <c r="DI36" s="45">
        <f t="shared" si="57"/>
        <v>5000</v>
      </c>
      <c r="DJ36" s="45"/>
      <c r="DK36" s="45">
        <f t="shared" si="57"/>
        <v>5372651.4400000004</v>
      </c>
      <c r="DL36" s="45">
        <f t="shared" si="57"/>
        <v>3325396.56</v>
      </c>
      <c r="DM36" s="45"/>
      <c r="DN36" s="45">
        <f t="shared" si="57"/>
        <v>5000</v>
      </c>
      <c r="DO36" s="45"/>
      <c r="DP36" s="45">
        <f t="shared" si="57"/>
        <v>3320396.56</v>
      </c>
      <c r="DQ36" s="11"/>
    </row>
    <row r="37" spans="1:121" ht="151.5" customHeight="1" x14ac:dyDescent="0.25">
      <c r="A37" s="22" t="s">
        <v>73</v>
      </c>
      <c r="B37" s="11">
        <v>6801</v>
      </c>
      <c r="C37" s="43" t="s">
        <v>60</v>
      </c>
      <c r="D37" s="43" t="s">
        <v>61</v>
      </c>
      <c r="E37" s="43" t="s">
        <v>62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1">
        <v>1</v>
      </c>
      <c r="AD37" s="49" t="s">
        <v>98</v>
      </c>
      <c r="AE37" s="45">
        <f t="shared" ref="AE37:AE47" si="58">AG37+AI37+AK37+AM37</f>
        <v>4808327</v>
      </c>
      <c r="AF37" s="45">
        <f t="shared" ref="AF37:AF47" si="59">AH37+AJ37+AL37+AN37</f>
        <v>4762529.0199999996</v>
      </c>
      <c r="AG37" s="45"/>
      <c r="AH37" s="45"/>
      <c r="AI37" s="45">
        <v>2800</v>
      </c>
      <c r="AJ37" s="45">
        <v>2800</v>
      </c>
      <c r="AK37" s="45"/>
      <c r="AL37" s="45"/>
      <c r="AM37" s="45">
        <v>4805527</v>
      </c>
      <c r="AN37" s="45">
        <v>4759729.0199999996</v>
      </c>
      <c r="AO37" s="45">
        <f>AP37+AQ37+AR37+AS37</f>
        <v>5082611</v>
      </c>
      <c r="AP37" s="45"/>
      <c r="AQ37" s="45">
        <v>2500</v>
      </c>
      <c r="AR37" s="45"/>
      <c r="AS37" s="45">
        <f>6328449-2500+17039-1262877</f>
        <v>5080111</v>
      </c>
      <c r="AT37" s="45">
        <f t="shared" ref="AT37:AT46" si="60">AU37+AV37+AW37+AX37</f>
        <v>3185589</v>
      </c>
      <c r="AU37" s="45"/>
      <c r="AV37" s="45">
        <v>2500</v>
      </c>
      <c r="AW37" s="45"/>
      <c r="AX37" s="45">
        <f>3221989-38900</f>
        <v>3183089</v>
      </c>
      <c r="AY37" s="45">
        <f t="shared" ref="AY37:AY48" si="61">AZ37+BA37+BB37+BC37</f>
        <v>2954063</v>
      </c>
      <c r="AZ37" s="45"/>
      <c r="BA37" s="45">
        <v>2500</v>
      </c>
      <c r="BB37" s="45"/>
      <c r="BC37" s="45">
        <f>3000463-48900</f>
        <v>2951563</v>
      </c>
      <c r="BD37" s="45">
        <f>BE37+BF37+BG37+BH37</f>
        <v>3074825.52</v>
      </c>
      <c r="BE37" s="45"/>
      <c r="BF37" s="45">
        <v>5200</v>
      </c>
      <c r="BG37" s="45"/>
      <c r="BH37" s="45">
        <f t="shared" ref="BH37:BH39" si="62">BC37*1.04</f>
        <v>3069625.52</v>
      </c>
      <c r="BI37" s="45">
        <f t="shared" ref="BI37:BI38" si="63">BK37+BM37+BO37+BQ37</f>
        <v>4166631</v>
      </c>
      <c r="BJ37" s="45">
        <f t="shared" ref="BJ37" si="64">BL37+BN37+BP37+BR37</f>
        <v>4122724.0199999996</v>
      </c>
      <c r="BK37" s="45"/>
      <c r="BL37" s="45"/>
      <c r="BM37" s="45">
        <v>5000</v>
      </c>
      <c r="BN37" s="45">
        <v>5000</v>
      </c>
      <c r="BO37" s="45"/>
      <c r="BP37" s="45"/>
      <c r="BQ37" s="45">
        <f>AM37-643896</f>
        <v>4161631</v>
      </c>
      <c r="BR37" s="45">
        <f>AN37-642005</f>
        <v>4117724.0199999996</v>
      </c>
      <c r="BS37" s="45">
        <f t="shared" ref="BS37:BS39" si="65">BT37+BU37+BV37+BW37</f>
        <v>5085111</v>
      </c>
      <c r="BT37" s="45"/>
      <c r="BU37" s="45">
        <v>5000</v>
      </c>
      <c r="BV37" s="45"/>
      <c r="BW37" s="45">
        <f>AS37</f>
        <v>5080111</v>
      </c>
      <c r="BX37" s="45">
        <f t="shared" ref="BX37" si="66">BY37+BZ37+CA37+CB37</f>
        <v>3188089</v>
      </c>
      <c r="BY37" s="45"/>
      <c r="BZ37" s="45">
        <v>5000</v>
      </c>
      <c r="CA37" s="45"/>
      <c r="CB37" s="45">
        <f t="shared" ref="CB37" si="67">AX37</f>
        <v>3183089</v>
      </c>
      <c r="CC37" s="45">
        <f t="shared" ref="CC37" si="68">CD37+CE37+CF37+CG37</f>
        <v>2956563</v>
      </c>
      <c r="CD37" s="45"/>
      <c r="CE37" s="45">
        <v>5000</v>
      </c>
      <c r="CF37" s="45"/>
      <c r="CG37" s="45">
        <f t="shared" ref="CG37" si="69">BC37</f>
        <v>2951563</v>
      </c>
      <c r="CH37" s="45">
        <f t="shared" ref="CH37" si="70">CI37+CJ37+CK37+CL37</f>
        <v>3074625.52</v>
      </c>
      <c r="CI37" s="45"/>
      <c r="CJ37" s="45">
        <v>5000</v>
      </c>
      <c r="CK37" s="45"/>
      <c r="CL37" s="45">
        <f t="shared" ref="CL37" si="71">CG37*1.04</f>
        <v>3069625.52</v>
      </c>
      <c r="CM37" s="48">
        <f t="shared" ref="CM37:CM38" si="72">CN37+CO37+CP37+CQ37</f>
        <v>4955218.1807999993</v>
      </c>
      <c r="CN37" s="45"/>
      <c r="CO37" s="45">
        <v>5100</v>
      </c>
      <c r="CP37" s="45"/>
      <c r="CQ37" s="45">
        <f>AN37*1.04</f>
        <v>4950118.1807999993</v>
      </c>
      <c r="CR37" s="45">
        <f t="shared" ref="CR37" si="73">CS37+CT37+CU37+CV37</f>
        <v>5288315.4400000004</v>
      </c>
      <c r="CS37" s="45"/>
      <c r="CT37" s="45">
        <v>5000</v>
      </c>
      <c r="CU37" s="45"/>
      <c r="CV37" s="45">
        <f>AS37*1.04</f>
        <v>5283315.4400000004</v>
      </c>
      <c r="CW37" s="45">
        <f t="shared" ref="CW37" si="74">CX37+CY37+CZ37+DA37</f>
        <v>3315412.56</v>
      </c>
      <c r="CX37" s="45"/>
      <c r="CY37" s="45">
        <v>5000</v>
      </c>
      <c r="CZ37" s="45"/>
      <c r="DA37" s="45">
        <f t="shared" ref="DA37" si="75">AX37*1.04</f>
        <v>3310412.56</v>
      </c>
      <c r="DB37" s="45">
        <f t="shared" ref="DB37" si="76">DC37+DD37+DE37+DF37</f>
        <v>4287432.9808</v>
      </c>
      <c r="DC37" s="45"/>
      <c r="DD37" s="45">
        <v>5000</v>
      </c>
      <c r="DE37" s="45"/>
      <c r="DF37" s="45">
        <f t="shared" ref="DF37" si="77">BR37*1.04</f>
        <v>4282432.9808</v>
      </c>
      <c r="DG37" s="45">
        <f t="shared" ref="DG37" si="78">DH37+DI37+DJ37+DK37</f>
        <v>5288315.4400000004</v>
      </c>
      <c r="DH37" s="45"/>
      <c r="DI37" s="45">
        <v>5000</v>
      </c>
      <c r="DJ37" s="45"/>
      <c r="DK37" s="45">
        <f t="shared" ref="DK37:DK38" si="79">BW37*1.04</f>
        <v>5283315.4400000004</v>
      </c>
      <c r="DL37" s="45">
        <f t="shared" ref="DL37" si="80">DM37+DN37+DO37+DP37</f>
        <v>3315412.56</v>
      </c>
      <c r="DM37" s="45"/>
      <c r="DN37" s="45">
        <v>5000</v>
      </c>
      <c r="DO37" s="45"/>
      <c r="DP37" s="45">
        <f t="shared" ref="DP37:DP39" si="81">CB37*1.04</f>
        <v>3310412.56</v>
      </c>
      <c r="DQ37" s="46" t="s">
        <v>63</v>
      </c>
    </row>
    <row r="38" spans="1:121" ht="223.5" customHeight="1" x14ac:dyDescent="0.25">
      <c r="A38" s="22" t="s">
        <v>91</v>
      </c>
      <c r="B38" s="11">
        <v>6802</v>
      </c>
      <c r="C38" s="43" t="s">
        <v>60</v>
      </c>
      <c r="D38" s="43" t="s">
        <v>61</v>
      </c>
      <c r="E38" s="43" t="s">
        <v>62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1">
        <v>1</v>
      </c>
      <c r="AD38" s="49" t="s">
        <v>92</v>
      </c>
      <c r="AE38" s="45">
        <f t="shared" ref="AE38" si="82">AG38+AI38+AK38+AM38</f>
        <v>0</v>
      </c>
      <c r="AF38" s="45">
        <f>AN38</f>
        <v>0</v>
      </c>
      <c r="AG38" s="45"/>
      <c r="AH38" s="45"/>
      <c r="AI38" s="45"/>
      <c r="AJ38" s="45"/>
      <c r="AK38" s="45"/>
      <c r="AL38" s="45"/>
      <c r="AM38" s="45"/>
      <c r="AN38" s="45"/>
      <c r="AO38" s="45">
        <f>AP38+AQ38+AR38+AS38</f>
        <v>0</v>
      </c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>
        <f t="shared" si="63"/>
        <v>0</v>
      </c>
      <c r="BJ38" s="45">
        <f>BR38</f>
        <v>0</v>
      </c>
      <c r="BK38" s="45"/>
      <c r="BL38" s="45"/>
      <c r="BM38" s="45"/>
      <c r="BN38" s="45"/>
      <c r="BO38" s="45"/>
      <c r="BP38" s="45"/>
      <c r="BQ38" s="45">
        <f>AM38</f>
        <v>0</v>
      </c>
      <c r="BR38" s="45">
        <f>AN38</f>
        <v>0</v>
      </c>
      <c r="BS38" s="45">
        <f>BW38</f>
        <v>0</v>
      </c>
      <c r="BT38" s="45"/>
      <c r="BU38" s="45"/>
      <c r="BV38" s="45"/>
      <c r="BW38" s="45">
        <f>AS38</f>
        <v>0</v>
      </c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8">
        <f t="shared" si="72"/>
        <v>0</v>
      </c>
      <c r="CN38" s="45"/>
      <c r="CO38" s="45"/>
      <c r="CP38" s="45"/>
      <c r="CQ38" s="45">
        <v>0</v>
      </c>
      <c r="CR38" s="45"/>
      <c r="CS38" s="45"/>
      <c r="CT38" s="45"/>
      <c r="CU38" s="45"/>
      <c r="CV38" s="45">
        <f>AS38*1.04</f>
        <v>0</v>
      </c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>
        <f t="shared" si="79"/>
        <v>0</v>
      </c>
      <c r="DL38" s="45"/>
      <c r="DM38" s="45"/>
      <c r="DN38" s="45"/>
      <c r="DO38" s="45"/>
      <c r="DP38" s="45"/>
      <c r="DQ38" s="46" t="s">
        <v>63</v>
      </c>
    </row>
    <row r="39" spans="1:121" ht="326.25" customHeight="1" x14ac:dyDescent="0.25">
      <c r="A39" s="22" t="s">
        <v>74</v>
      </c>
      <c r="B39" s="11">
        <v>6803</v>
      </c>
      <c r="C39" s="43"/>
      <c r="D39" s="43"/>
      <c r="E39" s="43"/>
      <c r="F39" s="12"/>
      <c r="G39" s="12"/>
      <c r="H39" s="12"/>
      <c r="I39" s="12"/>
      <c r="J39" s="43" t="s">
        <v>95</v>
      </c>
      <c r="K39" s="50"/>
      <c r="L39" s="43" t="s">
        <v>75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43" t="s">
        <v>96</v>
      </c>
      <c r="AA39" s="43"/>
      <c r="AB39" s="43" t="s">
        <v>76</v>
      </c>
      <c r="AC39" s="11"/>
      <c r="AD39" s="44" t="s">
        <v>116</v>
      </c>
      <c r="AE39" s="45">
        <f t="shared" ref="AE39" si="83">AG39+AI39+AK39+AM39</f>
        <v>94028</v>
      </c>
      <c r="AF39" s="45">
        <f t="shared" ref="AF39" si="84">AH39+AJ39+AL39+AN39</f>
        <v>94028</v>
      </c>
      <c r="AG39" s="45"/>
      <c r="AH39" s="45"/>
      <c r="AI39" s="45"/>
      <c r="AJ39" s="45"/>
      <c r="AK39" s="45"/>
      <c r="AL39" s="45"/>
      <c r="AM39" s="45">
        <v>94028</v>
      </c>
      <c r="AN39" s="45">
        <v>94028</v>
      </c>
      <c r="AO39" s="45">
        <f t="shared" ref="AO39:AO46" si="85">AP39+AQ39+AR39+AS39</f>
        <v>85900</v>
      </c>
      <c r="AP39" s="45"/>
      <c r="AQ39" s="45"/>
      <c r="AR39" s="45"/>
      <c r="AS39" s="45">
        <v>85900</v>
      </c>
      <c r="AT39" s="45">
        <f t="shared" si="60"/>
        <v>9600</v>
      </c>
      <c r="AU39" s="45"/>
      <c r="AV39" s="45"/>
      <c r="AW39" s="45"/>
      <c r="AX39" s="45">
        <v>9600</v>
      </c>
      <c r="AY39" s="45">
        <f t="shared" si="61"/>
        <v>9600</v>
      </c>
      <c r="AZ39" s="45"/>
      <c r="BA39" s="45"/>
      <c r="BB39" s="45"/>
      <c r="BC39" s="45">
        <v>9600</v>
      </c>
      <c r="BD39" s="45">
        <f t="shared" ref="BD39:BD46" si="86">BE39+BF39+BG39+BH39</f>
        <v>9984</v>
      </c>
      <c r="BE39" s="45"/>
      <c r="BF39" s="45"/>
      <c r="BG39" s="45"/>
      <c r="BH39" s="45">
        <f t="shared" si="62"/>
        <v>9984</v>
      </c>
      <c r="BI39" s="45">
        <f t="shared" ref="BI39" si="87">BK39+BM39+BO39+BQ39</f>
        <v>94028</v>
      </c>
      <c r="BJ39" s="45">
        <f t="shared" ref="BJ39:BJ47" si="88">BL39+BN39+BP39+BR39</f>
        <v>94028</v>
      </c>
      <c r="BK39" s="45"/>
      <c r="BL39" s="45"/>
      <c r="BM39" s="45"/>
      <c r="BN39" s="45"/>
      <c r="BO39" s="45"/>
      <c r="BP39" s="45"/>
      <c r="BQ39" s="45">
        <f>AM39</f>
        <v>94028</v>
      </c>
      <c r="BR39" s="45">
        <f>AN39</f>
        <v>94028</v>
      </c>
      <c r="BS39" s="45">
        <f t="shared" si="65"/>
        <v>85900</v>
      </c>
      <c r="BT39" s="45"/>
      <c r="BU39" s="45"/>
      <c r="BV39" s="45"/>
      <c r="BW39" s="45">
        <f t="shared" ref="BW39" si="89">AS39</f>
        <v>85900</v>
      </c>
      <c r="BX39" s="45">
        <f t="shared" ref="BX39" si="90">BY39+BZ39+CA39+CB39</f>
        <v>9600</v>
      </c>
      <c r="BY39" s="45"/>
      <c r="BZ39" s="45"/>
      <c r="CA39" s="45"/>
      <c r="CB39" s="45">
        <f t="shared" ref="CB39" si="91">AX39</f>
        <v>9600</v>
      </c>
      <c r="CC39" s="45">
        <f t="shared" ref="CC39" si="92">CD39+CE39+CF39+CG39</f>
        <v>9600</v>
      </c>
      <c r="CD39" s="45"/>
      <c r="CE39" s="45"/>
      <c r="CF39" s="45"/>
      <c r="CG39" s="45">
        <f t="shared" ref="CG39" si="93">BC39</f>
        <v>9600</v>
      </c>
      <c r="CH39" s="45">
        <f t="shared" ref="CH39" si="94">CI39+CJ39+CK39+CL39</f>
        <v>9984</v>
      </c>
      <c r="CI39" s="45"/>
      <c r="CJ39" s="45"/>
      <c r="CK39" s="45"/>
      <c r="CL39" s="45">
        <f t="shared" ref="CL39" si="95">CG39*1.04</f>
        <v>9984</v>
      </c>
      <c r="CM39" s="48">
        <f t="shared" ref="CM39" si="96">CN39+CO39+CP39+CQ39</f>
        <v>97789.12000000001</v>
      </c>
      <c r="CN39" s="45"/>
      <c r="CO39" s="45"/>
      <c r="CP39" s="45"/>
      <c r="CQ39" s="45">
        <f t="shared" ref="CQ39" si="97">AN39*1.04</f>
        <v>97789.12000000001</v>
      </c>
      <c r="CR39" s="45">
        <f t="shared" ref="CR39" si="98">CS39+CT39+CU39+CV39</f>
        <v>89336</v>
      </c>
      <c r="CS39" s="45"/>
      <c r="CT39" s="45"/>
      <c r="CU39" s="45"/>
      <c r="CV39" s="45">
        <f t="shared" ref="CV39" si="99">AS39*1.04</f>
        <v>89336</v>
      </c>
      <c r="CW39" s="45">
        <f t="shared" ref="CW39" si="100">CX39+CY39+CZ39+DA39</f>
        <v>9984</v>
      </c>
      <c r="CX39" s="45"/>
      <c r="CY39" s="45"/>
      <c r="CZ39" s="45"/>
      <c r="DA39" s="45">
        <f t="shared" ref="DA39" si="101">AX39*1.04</f>
        <v>9984</v>
      </c>
      <c r="DB39" s="45">
        <f t="shared" ref="DB39" si="102">DC39+DD39+DE39+DF39</f>
        <v>97789.12000000001</v>
      </c>
      <c r="DC39" s="45"/>
      <c r="DD39" s="45"/>
      <c r="DE39" s="45"/>
      <c r="DF39" s="45">
        <f t="shared" ref="DF39" si="103">BR39*1.04</f>
        <v>97789.12000000001</v>
      </c>
      <c r="DG39" s="45">
        <f t="shared" ref="DG39" si="104">DH39+DI39+DJ39+DK39</f>
        <v>89336</v>
      </c>
      <c r="DH39" s="45"/>
      <c r="DI39" s="45"/>
      <c r="DJ39" s="45"/>
      <c r="DK39" s="45">
        <f t="shared" ref="DK39" si="105">BW39*1.04</f>
        <v>89336</v>
      </c>
      <c r="DL39" s="45">
        <f t="shared" ref="DL39" si="106">DM39+DN39+DO39+DP39</f>
        <v>9984</v>
      </c>
      <c r="DM39" s="45"/>
      <c r="DN39" s="45"/>
      <c r="DO39" s="45"/>
      <c r="DP39" s="45">
        <f t="shared" si="81"/>
        <v>9984</v>
      </c>
      <c r="DQ39" s="46" t="s">
        <v>63</v>
      </c>
    </row>
    <row r="40" spans="1:121" ht="201" customHeight="1" x14ac:dyDescent="0.25">
      <c r="A40" s="21" t="s">
        <v>1</v>
      </c>
      <c r="B40" s="11">
        <v>7300</v>
      </c>
      <c r="C40" s="27" t="s">
        <v>16</v>
      </c>
      <c r="D40" s="27" t="s">
        <v>16</v>
      </c>
      <c r="E40" s="27" t="s">
        <v>16</v>
      </c>
      <c r="F40" s="27" t="s">
        <v>16</v>
      </c>
      <c r="G40" s="27" t="s">
        <v>16</v>
      </c>
      <c r="H40" s="27" t="s">
        <v>16</v>
      </c>
      <c r="I40" s="27" t="s">
        <v>16</v>
      </c>
      <c r="J40" s="27" t="s">
        <v>16</v>
      </c>
      <c r="K40" s="27" t="s">
        <v>16</v>
      </c>
      <c r="L40" s="27" t="s">
        <v>16</v>
      </c>
      <c r="M40" s="27" t="s">
        <v>16</v>
      </c>
      <c r="N40" s="27" t="s">
        <v>16</v>
      </c>
      <c r="O40" s="27" t="s">
        <v>16</v>
      </c>
      <c r="P40" s="27" t="s">
        <v>16</v>
      </c>
      <c r="Q40" s="27" t="s">
        <v>16</v>
      </c>
      <c r="R40" s="27" t="s">
        <v>16</v>
      </c>
      <c r="S40" s="27" t="s">
        <v>16</v>
      </c>
      <c r="T40" s="27" t="s">
        <v>16</v>
      </c>
      <c r="U40" s="27" t="s">
        <v>16</v>
      </c>
      <c r="V40" s="27" t="s">
        <v>16</v>
      </c>
      <c r="W40" s="27" t="s">
        <v>16</v>
      </c>
      <c r="X40" s="27" t="s">
        <v>16</v>
      </c>
      <c r="Y40" s="27" t="s">
        <v>16</v>
      </c>
      <c r="Z40" s="27" t="s">
        <v>16</v>
      </c>
      <c r="AA40" s="27" t="s">
        <v>16</v>
      </c>
      <c r="AB40" s="27" t="s">
        <v>16</v>
      </c>
      <c r="AC40" s="27" t="s">
        <v>16</v>
      </c>
      <c r="AD40" s="27" t="s">
        <v>16</v>
      </c>
      <c r="AE40" s="45">
        <f>AE41</f>
        <v>121000</v>
      </c>
      <c r="AF40" s="45">
        <f t="shared" ref="AF40:AH41" si="107">AF41</f>
        <v>121000</v>
      </c>
      <c r="AG40" s="45">
        <f t="shared" si="107"/>
        <v>121000</v>
      </c>
      <c r="AH40" s="45">
        <f t="shared" si="107"/>
        <v>121000</v>
      </c>
      <c r="AI40" s="45"/>
      <c r="AJ40" s="45"/>
      <c r="AK40" s="45"/>
      <c r="AL40" s="45"/>
      <c r="AM40" s="45"/>
      <c r="AN40" s="45"/>
      <c r="AO40" s="45">
        <f t="shared" ref="AO40:AS41" si="108">AO41</f>
        <v>160300</v>
      </c>
      <c r="AP40" s="45">
        <f t="shared" ref="AP40:AR41" si="109">AP41</f>
        <v>155500</v>
      </c>
      <c r="AQ40" s="45">
        <f t="shared" si="108"/>
        <v>0</v>
      </c>
      <c r="AR40" s="45">
        <f t="shared" si="109"/>
        <v>0</v>
      </c>
      <c r="AS40" s="45">
        <f t="shared" si="108"/>
        <v>4800</v>
      </c>
      <c r="AT40" s="45">
        <f t="shared" ref="AT40:AT41" si="110">AT41</f>
        <v>171000</v>
      </c>
      <c r="AU40" s="45">
        <f t="shared" ref="AU40:AU41" si="111">AU41</f>
        <v>171000</v>
      </c>
      <c r="AV40" s="45"/>
      <c r="AW40" s="45"/>
      <c r="AX40" s="45"/>
      <c r="AY40" s="45">
        <f t="shared" ref="AY40:AY41" si="112">AY41</f>
        <v>187000</v>
      </c>
      <c r="AZ40" s="45">
        <f t="shared" ref="AZ40:AZ41" si="113">AZ41</f>
        <v>187000</v>
      </c>
      <c r="BA40" s="45"/>
      <c r="BB40" s="45"/>
      <c r="BC40" s="45"/>
      <c r="BD40" s="45">
        <f t="shared" ref="BD40:BD41" si="114">BD41</f>
        <v>194480</v>
      </c>
      <c r="BE40" s="45">
        <f t="shared" ref="BE40:BE41" si="115">BE41</f>
        <v>194480</v>
      </c>
      <c r="BF40" s="45"/>
      <c r="BG40" s="45"/>
      <c r="BH40" s="45"/>
      <c r="BI40" s="45">
        <f t="shared" ref="BI40:BI41" si="116">BI41</f>
        <v>121000</v>
      </c>
      <c r="BJ40" s="45">
        <f t="shared" ref="BJ40:BJ41" si="117">BJ41</f>
        <v>121000</v>
      </c>
      <c r="BK40" s="45">
        <f t="shared" ref="BK40:BK41" si="118">BK41</f>
        <v>121000</v>
      </c>
      <c r="BL40" s="45">
        <f t="shared" ref="BL40:BR41" si="119">BL41</f>
        <v>121000</v>
      </c>
      <c r="BM40" s="45">
        <f t="shared" si="119"/>
        <v>0</v>
      </c>
      <c r="BN40" s="45">
        <f t="shared" si="119"/>
        <v>0</v>
      </c>
      <c r="BO40" s="45">
        <f t="shared" si="119"/>
        <v>0</v>
      </c>
      <c r="BP40" s="45">
        <f t="shared" si="119"/>
        <v>0</v>
      </c>
      <c r="BQ40" s="45">
        <f t="shared" si="119"/>
        <v>0</v>
      </c>
      <c r="BR40" s="45">
        <f t="shared" si="119"/>
        <v>0</v>
      </c>
      <c r="BS40" s="45">
        <f t="shared" ref="BS40:BS41" si="120">BS41</f>
        <v>155500</v>
      </c>
      <c r="BT40" s="45">
        <f t="shared" ref="BT40:BW41" si="121">BT41</f>
        <v>155500</v>
      </c>
      <c r="BU40" s="45"/>
      <c r="BV40" s="45"/>
      <c r="BW40" s="45">
        <f t="shared" si="121"/>
        <v>0</v>
      </c>
      <c r="BX40" s="45">
        <f t="shared" ref="BX40:BX41" si="122">BX41</f>
        <v>171000</v>
      </c>
      <c r="BY40" s="45">
        <f t="shared" ref="BY40:BY41" si="123">BY41</f>
        <v>171000</v>
      </c>
      <c r="BZ40" s="45"/>
      <c r="CA40" s="45"/>
      <c r="CB40" s="45"/>
      <c r="CC40" s="45">
        <f t="shared" ref="CC40:CC41" si="124">CC41</f>
        <v>187000</v>
      </c>
      <c r="CD40" s="45">
        <f t="shared" ref="CD40:CD41" si="125">CD41</f>
        <v>187000</v>
      </c>
      <c r="CE40" s="45"/>
      <c r="CF40" s="45"/>
      <c r="CG40" s="45"/>
      <c r="CH40" s="45">
        <f t="shared" ref="CH40:CH41" si="126">CH41</f>
        <v>194480</v>
      </c>
      <c r="CI40" s="45">
        <f t="shared" ref="CI40:CI41" si="127">CI41</f>
        <v>194480</v>
      </c>
      <c r="CJ40" s="45"/>
      <c r="CK40" s="45"/>
      <c r="CL40" s="45"/>
      <c r="CM40" s="45">
        <f t="shared" ref="CM40:CM41" si="128">CM41</f>
        <v>125840</v>
      </c>
      <c r="CN40" s="45">
        <f t="shared" ref="CN40:CN41" si="129">CN41</f>
        <v>125840</v>
      </c>
      <c r="CO40" s="45"/>
      <c r="CP40" s="45"/>
      <c r="CQ40" s="45"/>
      <c r="CR40" s="45">
        <f t="shared" ref="CR40:CR41" si="130">CR41</f>
        <v>161720</v>
      </c>
      <c r="CS40" s="45">
        <f t="shared" ref="CS40:CS41" si="131">CS41</f>
        <v>161720</v>
      </c>
      <c r="CT40" s="45"/>
      <c r="CU40" s="45"/>
      <c r="CV40" s="45"/>
      <c r="CW40" s="45">
        <f t="shared" ref="CW40:CW41" si="132">CW41</f>
        <v>177840</v>
      </c>
      <c r="CX40" s="45">
        <f t="shared" ref="CX40:CX41" si="133">CX41</f>
        <v>177840</v>
      </c>
      <c r="CY40" s="45"/>
      <c r="CZ40" s="45"/>
      <c r="DA40" s="45"/>
      <c r="DB40" s="45">
        <f t="shared" ref="DB40:DB41" si="134">DB41</f>
        <v>125840</v>
      </c>
      <c r="DC40" s="45">
        <f t="shared" ref="DC40:DC41" si="135">DC41</f>
        <v>125840</v>
      </c>
      <c r="DD40" s="45"/>
      <c r="DE40" s="45"/>
      <c r="DF40" s="45"/>
      <c r="DG40" s="45">
        <f t="shared" ref="DG40:DG41" si="136">DG41</f>
        <v>161720</v>
      </c>
      <c r="DH40" s="45">
        <f t="shared" ref="DH40:DH41" si="137">DH41</f>
        <v>161720</v>
      </c>
      <c r="DI40" s="45"/>
      <c r="DJ40" s="45"/>
      <c r="DK40" s="45"/>
      <c r="DL40" s="45">
        <f t="shared" ref="DL40:DL41" si="138">DL41</f>
        <v>177840</v>
      </c>
      <c r="DM40" s="45">
        <f t="shared" ref="DM40:DM41" si="139">DM41</f>
        <v>177840</v>
      </c>
      <c r="DN40" s="45"/>
      <c r="DO40" s="45"/>
      <c r="DP40" s="45"/>
      <c r="DQ40" s="11"/>
    </row>
    <row r="41" spans="1:121" ht="30" x14ac:dyDescent="0.25">
      <c r="A41" s="22" t="s">
        <v>49</v>
      </c>
      <c r="B41" s="11">
        <v>7301</v>
      </c>
      <c r="C41" s="27" t="s">
        <v>16</v>
      </c>
      <c r="D41" s="27" t="s">
        <v>16</v>
      </c>
      <c r="E41" s="27" t="s">
        <v>16</v>
      </c>
      <c r="F41" s="27" t="s">
        <v>16</v>
      </c>
      <c r="G41" s="27" t="s">
        <v>16</v>
      </c>
      <c r="H41" s="27" t="s">
        <v>16</v>
      </c>
      <c r="I41" s="27" t="s">
        <v>16</v>
      </c>
      <c r="J41" s="27" t="s">
        <v>16</v>
      </c>
      <c r="K41" s="27" t="s">
        <v>16</v>
      </c>
      <c r="L41" s="27" t="s">
        <v>16</v>
      </c>
      <c r="M41" s="27" t="s">
        <v>16</v>
      </c>
      <c r="N41" s="27" t="s">
        <v>16</v>
      </c>
      <c r="O41" s="27" t="s">
        <v>16</v>
      </c>
      <c r="P41" s="27" t="s">
        <v>16</v>
      </c>
      <c r="Q41" s="27" t="s">
        <v>16</v>
      </c>
      <c r="R41" s="27" t="s">
        <v>16</v>
      </c>
      <c r="S41" s="27" t="s">
        <v>16</v>
      </c>
      <c r="T41" s="27" t="s">
        <v>16</v>
      </c>
      <c r="U41" s="27" t="s">
        <v>16</v>
      </c>
      <c r="V41" s="27" t="s">
        <v>16</v>
      </c>
      <c r="W41" s="27" t="s">
        <v>16</v>
      </c>
      <c r="X41" s="27" t="s">
        <v>16</v>
      </c>
      <c r="Y41" s="27" t="s">
        <v>16</v>
      </c>
      <c r="Z41" s="27" t="s">
        <v>16</v>
      </c>
      <c r="AA41" s="27" t="s">
        <v>16</v>
      </c>
      <c r="AB41" s="27" t="s">
        <v>16</v>
      </c>
      <c r="AC41" s="27" t="s">
        <v>16</v>
      </c>
      <c r="AD41" s="27" t="s">
        <v>16</v>
      </c>
      <c r="AE41" s="45">
        <f>AE42</f>
        <v>121000</v>
      </c>
      <c r="AF41" s="45">
        <f t="shared" si="107"/>
        <v>121000</v>
      </c>
      <c r="AG41" s="45">
        <f t="shared" si="107"/>
        <v>121000</v>
      </c>
      <c r="AH41" s="45">
        <f t="shared" si="107"/>
        <v>121000</v>
      </c>
      <c r="AI41" s="45"/>
      <c r="AJ41" s="45"/>
      <c r="AK41" s="45"/>
      <c r="AL41" s="45"/>
      <c r="AM41" s="45"/>
      <c r="AN41" s="45"/>
      <c r="AO41" s="45">
        <f t="shared" si="108"/>
        <v>160300</v>
      </c>
      <c r="AP41" s="45">
        <f t="shared" si="109"/>
        <v>155500</v>
      </c>
      <c r="AQ41" s="45">
        <f t="shared" si="108"/>
        <v>0</v>
      </c>
      <c r="AR41" s="45">
        <f t="shared" si="109"/>
        <v>0</v>
      </c>
      <c r="AS41" s="45">
        <f t="shared" si="108"/>
        <v>4800</v>
      </c>
      <c r="AT41" s="45">
        <f t="shared" si="110"/>
        <v>171000</v>
      </c>
      <c r="AU41" s="45">
        <f t="shared" si="111"/>
        <v>171000</v>
      </c>
      <c r="AV41" s="45"/>
      <c r="AW41" s="45"/>
      <c r="AX41" s="45"/>
      <c r="AY41" s="45">
        <f t="shared" si="112"/>
        <v>187000</v>
      </c>
      <c r="AZ41" s="45">
        <f t="shared" si="113"/>
        <v>187000</v>
      </c>
      <c r="BA41" s="45"/>
      <c r="BB41" s="45"/>
      <c r="BC41" s="45"/>
      <c r="BD41" s="45">
        <f t="shared" si="114"/>
        <v>194480</v>
      </c>
      <c r="BE41" s="45">
        <f t="shared" si="115"/>
        <v>194480</v>
      </c>
      <c r="BF41" s="45"/>
      <c r="BG41" s="45"/>
      <c r="BH41" s="45"/>
      <c r="BI41" s="45">
        <f t="shared" si="116"/>
        <v>121000</v>
      </c>
      <c r="BJ41" s="45">
        <f t="shared" si="117"/>
        <v>121000</v>
      </c>
      <c r="BK41" s="45">
        <f t="shared" si="118"/>
        <v>121000</v>
      </c>
      <c r="BL41" s="45">
        <f t="shared" si="119"/>
        <v>121000</v>
      </c>
      <c r="BM41" s="45">
        <f t="shared" si="119"/>
        <v>0</v>
      </c>
      <c r="BN41" s="45">
        <f t="shared" si="119"/>
        <v>0</v>
      </c>
      <c r="BO41" s="45">
        <f t="shared" si="119"/>
        <v>0</v>
      </c>
      <c r="BP41" s="45">
        <f t="shared" si="119"/>
        <v>0</v>
      </c>
      <c r="BQ41" s="45">
        <f t="shared" si="119"/>
        <v>0</v>
      </c>
      <c r="BR41" s="45">
        <f t="shared" si="119"/>
        <v>0</v>
      </c>
      <c r="BS41" s="45">
        <f t="shared" si="120"/>
        <v>155500</v>
      </c>
      <c r="BT41" s="45">
        <f t="shared" si="121"/>
        <v>155500</v>
      </c>
      <c r="BU41" s="45"/>
      <c r="BV41" s="45"/>
      <c r="BW41" s="45">
        <f t="shared" si="121"/>
        <v>0</v>
      </c>
      <c r="BX41" s="45">
        <f t="shared" si="122"/>
        <v>171000</v>
      </c>
      <c r="BY41" s="45">
        <f t="shared" si="123"/>
        <v>171000</v>
      </c>
      <c r="BZ41" s="45"/>
      <c r="CA41" s="45"/>
      <c r="CB41" s="45"/>
      <c r="CC41" s="45">
        <f t="shared" si="124"/>
        <v>187000</v>
      </c>
      <c r="CD41" s="45">
        <f t="shared" si="125"/>
        <v>187000</v>
      </c>
      <c r="CE41" s="45"/>
      <c r="CF41" s="45"/>
      <c r="CG41" s="45"/>
      <c r="CH41" s="45">
        <f t="shared" si="126"/>
        <v>194480</v>
      </c>
      <c r="CI41" s="45">
        <f t="shared" si="127"/>
        <v>194480</v>
      </c>
      <c r="CJ41" s="45"/>
      <c r="CK41" s="45"/>
      <c r="CL41" s="45"/>
      <c r="CM41" s="45">
        <f t="shared" si="128"/>
        <v>125840</v>
      </c>
      <c r="CN41" s="45">
        <f t="shared" si="129"/>
        <v>125840</v>
      </c>
      <c r="CO41" s="45"/>
      <c r="CP41" s="45"/>
      <c r="CQ41" s="45"/>
      <c r="CR41" s="45">
        <f t="shared" si="130"/>
        <v>161720</v>
      </c>
      <c r="CS41" s="45">
        <f t="shared" si="131"/>
        <v>161720</v>
      </c>
      <c r="CT41" s="45"/>
      <c r="CU41" s="45"/>
      <c r="CV41" s="45"/>
      <c r="CW41" s="45">
        <f t="shared" si="132"/>
        <v>177840</v>
      </c>
      <c r="CX41" s="45">
        <f t="shared" si="133"/>
        <v>177840</v>
      </c>
      <c r="CY41" s="45"/>
      <c r="CZ41" s="45"/>
      <c r="DA41" s="45"/>
      <c r="DB41" s="45">
        <f t="shared" si="134"/>
        <v>125840</v>
      </c>
      <c r="DC41" s="45">
        <f t="shared" si="135"/>
        <v>125840</v>
      </c>
      <c r="DD41" s="45"/>
      <c r="DE41" s="45"/>
      <c r="DF41" s="45"/>
      <c r="DG41" s="45">
        <f t="shared" si="136"/>
        <v>161720</v>
      </c>
      <c r="DH41" s="45">
        <f t="shared" si="137"/>
        <v>161720</v>
      </c>
      <c r="DI41" s="45"/>
      <c r="DJ41" s="45"/>
      <c r="DK41" s="45"/>
      <c r="DL41" s="45">
        <f t="shared" si="138"/>
        <v>177840</v>
      </c>
      <c r="DM41" s="45">
        <f t="shared" si="139"/>
        <v>177840</v>
      </c>
      <c r="DN41" s="45"/>
      <c r="DO41" s="45"/>
      <c r="DP41" s="45"/>
      <c r="DQ41" s="11"/>
    </row>
    <row r="42" spans="1:121" ht="366.75" customHeight="1" x14ac:dyDescent="0.25">
      <c r="A42" s="22" t="s">
        <v>77</v>
      </c>
      <c r="B42" s="11">
        <v>7302</v>
      </c>
      <c r="C42" s="12"/>
      <c r="D42" s="12"/>
      <c r="E42" s="12"/>
      <c r="F42" s="12"/>
      <c r="G42" s="12"/>
      <c r="H42" s="12"/>
      <c r="I42" s="12"/>
      <c r="J42" s="43" t="s">
        <v>80</v>
      </c>
      <c r="K42" s="43" t="s">
        <v>78</v>
      </c>
      <c r="L42" s="43" t="s">
        <v>79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1">
        <v>19</v>
      </c>
      <c r="AD42" s="44" t="s">
        <v>81</v>
      </c>
      <c r="AE42" s="45">
        <f>AG42+AI42+AK42+AM42</f>
        <v>121000</v>
      </c>
      <c r="AF42" s="45">
        <f t="shared" si="59"/>
        <v>121000</v>
      </c>
      <c r="AG42" s="45">
        <v>121000</v>
      </c>
      <c r="AH42" s="45">
        <v>121000</v>
      </c>
      <c r="AI42" s="45"/>
      <c r="AJ42" s="45"/>
      <c r="AK42" s="45"/>
      <c r="AL42" s="45"/>
      <c r="AM42" s="45"/>
      <c r="AN42" s="45"/>
      <c r="AO42" s="45">
        <f t="shared" si="85"/>
        <v>160300</v>
      </c>
      <c r="AP42" s="45">
        <f>155300+200</f>
        <v>155500</v>
      </c>
      <c r="AQ42" s="45"/>
      <c r="AR42" s="45"/>
      <c r="AS42" s="45">
        <v>4800</v>
      </c>
      <c r="AT42" s="45">
        <f t="shared" si="60"/>
        <v>171000</v>
      </c>
      <c r="AU42" s="45">
        <v>171000</v>
      </c>
      <c r="AV42" s="45"/>
      <c r="AW42" s="45"/>
      <c r="AX42" s="45"/>
      <c r="AY42" s="45">
        <f t="shared" si="61"/>
        <v>187000</v>
      </c>
      <c r="AZ42" s="45">
        <v>187000</v>
      </c>
      <c r="BA42" s="45"/>
      <c r="BB42" s="45"/>
      <c r="BC42" s="45"/>
      <c r="BD42" s="45">
        <f t="shared" si="86"/>
        <v>194480</v>
      </c>
      <c r="BE42" s="45">
        <f>AZ42*1.04</f>
        <v>194480</v>
      </c>
      <c r="BF42" s="45"/>
      <c r="BG42" s="45"/>
      <c r="BH42" s="45"/>
      <c r="BI42" s="45">
        <f t="shared" ref="BI42:BI47" si="140">BK42+BM42+BO42+BQ42</f>
        <v>121000</v>
      </c>
      <c r="BJ42" s="45">
        <f t="shared" si="88"/>
        <v>121000</v>
      </c>
      <c r="BK42" s="45">
        <f>AG42</f>
        <v>121000</v>
      </c>
      <c r="BL42" s="45">
        <f t="shared" ref="BL42:BR42" si="141">AH42</f>
        <v>121000</v>
      </c>
      <c r="BM42" s="45">
        <f t="shared" si="141"/>
        <v>0</v>
      </c>
      <c r="BN42" s="45">
        <f t="shared" si="141"/>
        <v>0</v>
      </c>
      <c r="BO42" s="45">
        <f t="shared" si="141"/>
        <v>0</v>
      </c>
      <c r="BP42" s="45">
        <f t="shared" si="141"/>
        <v>0</v>
      </c>
      <c r="BQ42" s="45">
        <f t="shared" si="141"/>
        <v>0</v>
      </c>
      <c r="BR42" s="45">
        <f t="shared" si="141"/>
        <v>0</v>
      </c>
      <c r="BS42" s="45">
        <f t="shared" ref="BS42:BS46" si="142">BT42+BU42+BV42+BW42</f>
        <v>155500</v>
      </c>
      <c r="BT42" s="45">
        <f>AP42</f>
        <v>155500</v>
      </c>
      <c r="BU42" s="45"/>
      <c r="BV42" s="45"/>
      <c r="BW42" s="45">
        <v>0</v>
      </c>
      <c r="BX42" s="45">
        <f t="shared" ref="BX42:BX48" si="143">BY42+BZ42+CA42+CB42</f>
        <v>171000</v>
      </c>
      <c r="BY42" s="45">
        <f>AU42</f>
        <v>171000</v>
      </c>
      <c r="BZ42" s="45"/>
      <c r="CA42" s="45"/>
      <c r="CB42" s="45"/>
      <c r="CC42" s="45">
        <f t="shared" ref="CC42:CC48" si="144">CD42+CE42+CF42+CG42</f>
        <v>187000</v>
      </c>
      <c r="CD42" s="45">
        <f>AZ42</f>
        <v>187000</v>
      </c>
      <c r="CE42" s="45"/>
      <c r="CF42" s="45"/>
      <c r="CG42" s="45"/>
      <c r="CH42" s="45">
        <f t="shared" ref="CH42:CH46" si="145">CI42+CJ42+CK42+CL42</f>
        <v>194480</v>
      </c>
      <c r="CI42" s="45">
        <f>CD42*1.04</f>
        <v>194480</v>
      </c>
      <c r="CJ42" s="45"/>
      <c r="CK42" s="45"/>
      <c r="CL42" s="45"/>
      <c r="CM42" s="48">
        <f t="shared" ref="CM42:CM46" si="146">CN42+CO42+CP42+CQ42</f>
        <v>125840</v>
      </c>
      <c r="CN42" s="45">
        <f>AH42*1.04</f>
        <v>125840</v>
      </c>
      <c r="CO42" s="45"/>
      <c r="CP42" s="45"/>
      <c r="CQ42" s="45"/>
      <c r="CR42" s="45">
        <f t="shared" ref="CR42:CR46" si="147">CS42+CT42+CU42+CV42</f>
        <v>161720</v>
      </c>
      <c r="CS42" s="45">
        <f>AP42*1.04</f>
        <v>161720</v>
      </c>
      <c r="CT42" s="45"/>
      <c r="CU42" s="45"/>
      <c r="CV42" s="45"/>
      <c r="CW42" s="45">
        <f t="shared" ref="CW42:CW48" si="148">CX42+CY42+CZ42+DA42</f>
        <v>177840</v>
      </c>
      <c r="CX42" s="45">
        <f>AU42*1.04</f>
        <v>177840</v>
      </c>
      <c r="CY42" s="45"/>
      <c r="CZ42" s="45"/>
      <c r="DA42" s="45"/>
      <c r="DB42" s="45">
        <f t="shared" ref="DB42:DB46" si="149">DC42+DD42+DE42+DF42</f>
        <v>125840</v>
      </c>
      <c r="DC42" s="45">
        <f>BL42*1.04</f>
        <v>125840</v>
      </c>
      <c r="DD42" s="45"/>
      <c r="DE42" s="45"/>
      <c r="DF42" s="45"/>
      <c r="DG42" s="45">
        <f t="shared" ref="DG42:DG46" si="150">DH42+DI42+DJ42+DK42</f>
        <v>161720</v>
      </c>
      <c r="DH42" s="45">
        <f>BT42*1.04</f>
        <v>161720</v>
      </c>
      <c r="DI42" s="45"/>
      <c r="DJ42" s="45"/>
      <c r="DK42" s="45"/>
      <c r="DL42" s="45">
        <f t="shared" ref="DL42:DL48" si="151">DM42+DN42+DO42+DP42</f>
        <v>177840</v>
      </c>
      <c r="DM42" s="45">
        <f>BY42*1.04</f>
        <v>177840</v>
      </c>
      <c r="DN42" s="45"/>
      <c r="DO42" s="45"/>
      <c r="DP42" s="45"/>
      <c r="DQ42" s="46" t="s">
        <v>63</v>
      </c>
    </row>
    <row r="43" spans="1:121" ht="114" x14ac:dyDescent="0.25">
      <c r="A43" s="21" t="s">
        <v>42</v>
      </c>
      <c r="B43" s="11">
        <v>7700</v>
      </c>
      <c r="C43" s="27" t="s">
        <v>16</v>
      </c>
      <c r="D43" s="27" t="s">
        <v>16</v>
      </c>
      <c r="E43" s="27" t="s">
        <v>16</v>
      </c>
      <c r="F43" s="27" t="s">
        <v>16</v>
      </c>
      <c r="G43" s="27" t="s">
        <v>16</v>
      </c>
      <c r="H43" s="27" t="s">
        <v>16</v>
      </c>
      <c r="I43" s="27" t="s">
        <v>16</v>
      </c>
      <c r="J43" s="27" t="s">
        <v>16</v>
      </c>
      <c r="K43" s="27" t="s">
        <v>16</v>
      </c>
      <c r="L43" s="27" t="s">
        <v>16</v>
      </c>
      <c r="M43" s="27" t="s">
        <v>16</v>
      </c>
      <c r="N43" s="27" t="s">
        <v>16</v>
      </c>
      <c r="O43" s="27" t="s">
        <v>16</v>
      </c>
      <c r="P43" s="27" t="s">
        <v>16</v>
      </c>
      <c r="Q43" s="27" t="s">
        <v>16</v>
      </c>
      <c r="R43" s="27" t="s">
        <v>16</v>
      </c>
      <c r="S43" s="27" t="s">
        <v>16</v>
      </c>
      <c r="T43" s="27" t="s">
        <v>16</v>
      </c>
      <c r="U43" s="27" t="s">
        <v>16</v>
      </c>
      <c r="V43" s="27" t="s">
        <v>16</v>
      </c>
      <c r="W43" s="27" t="s">
        <v>16</v>
      </c>
      <c r="X43" s="27" t="s">
        <v>16</v>
      </c>
      <c r="Y43" s="27" t="s">
        <v>16</v>
      </c>
      <c r="Z43" s="27" t="s">
        <v>16</v>
      </c>
      <c r="AA43" s="27" t="s">
        <v>16</v>
      </c>
      <c r="AB43" s="27" t="s">
        <v>16</v>
      </c>
      <c r="AC43" s="27" t="s">
        <v>16</v>
      </c>
      <c r="AD43" s="27" t="s">
        <v>16</v>
      </c>
      <c r="AE43" s="45">
        <f>AE44</f>
        <v>107120</v>
      </c>
      <c r="AF43" s="45">
        <f t="shared" ref="AF43:CQ44" si="152">AF44</f>
        <v>107120</v>
      </c>
      <c r="AG43" s="45"/>
      <c r="AH43" s="45"/>
      <c r="AI43" s="45"/>
      <c r="AJ43" s="45"/>
      <c r="AK43" s="45"/>
      <c r="AL43" s="45"/>
      <c r="AM43" s="45">
        <f t="shared" si="152"/>
        <v>107120</v>
      </c>
      <c r="AN43" s="45">
        <f t="shared" si="152"/>
        <v>107120</v>
      </c>
      <c r="AO43" s="45">
        <f t="shared" si="152"/>
        <v>111405</v>
      </c>
      <c r="AP43" s="45"/>
      <c r="AQ43" s="45"/>
      <c r="AR43" s="45"/>
      <c r="AS43" s="45">
        <f t="shared" si="152"/>
        <v>111405</v>
      </c>
      <c r="AT43" s="45">
        <f t="shared" si="152"/>
        <v>115862</v>
      </c>
      <c r="AU43" s="45"/>
      <c r="AV43" s="45"/>
      <c r="AW43" s="45"/>
      <c r="AX43" s="45">
        <f t="shared" si="152"/>
        <v>115862</v>
      </c>
      <c r="AY43" s="45">
        <f t="shared" si="152"/>
        <v>120497</v>
      </c>
      <c r="AZ43" s="45"/>
      <c r="BA43" s="45"/>
      <c r="BB43" s="45"/>
      <c r="BC43" s="45">
        <f t="shared" si="152"/>
        <v>120497</v>
      </c>
      <c r="BD43" s="45">
        <f t="shared" si="152"/>
        <v>125316.88</v>
      </c>
      <c r="BE43" s="45"/>
      <c r="BF43" s="45"/>
      <c r="BG43" s="45"/>
      <c r="BH43" s="45">
        <f t="shared" si="152"/>
        <v>125316.88</v>
      </c>
      <c r="BI43" s="45">
        <f t="shared" si="152"/>
        <v>107120</v>
      </c>
      <c r="BJ43" s="45">
        <f t="shared" si="152"/>
        <v>107120</v>
      </c>
      <c r="BK43" s="45"/>
      <c r="BL43" s="45"/>
      <c r="BM43" s="45"/>
      <c r="BN43" s="45"/>
      <c r="BO43" s="45"/>
      <c r="BP43" s="45"/>
      <c r="BQ43" s="45">
        <f t="shared" si="152"/>
        <v>107120</v>
      </c>
      <c r="BR43" s="45">
        <f t="shared" si="152"/>
        <v>107120</v>
      </c>
      <c r="BS43" s="45">
        <f t="shared" si="152"/>
        <v>111405</v>
      </c>
      <c r="BT43" s="45"/>
      <c r="BU43" s="45"/>
      <c r="BV43" s="45"/>
      <c r="BW43" s="45">
        <f t="shared" si="152"/>
        <v>111405</v>
      </c>
      <c r="BX43" s="45">
        <f t="shared" si="152"/>
        <v>115862</v>
      </c>
      <c r="BY43" s="45"/>
      <c r="BZ43" s="45"/>
      <c r="CA43" s="45"/>
      <c r="CB43" s="45">
        <f t="shared" si="152"/>
        <v>115862</v>
      </c>
      <c r="CC43" s="45">
        <f t="shared" si="152"/>
        <v>120497</v>
      </c>
      <c r="CD43" s="45"/>
      <c r="CE43" s="45"/>
      <c r="CF43" s="45"/>
      <c r="CG43" s="45">
        <f t="shared" si="152"/>
        <v>120497</v>
      </c>
      <c r="CH43" s="45">
        <f t="shared" si="152"/>
        <v>125316.88</v>
      </c>
      <c r="CI43" s="45"/>
      <c r="CJ43" s="45"/>
      <c r="CK43" s="45"/>
      <c r="CL43" s="45">
        <f t="shared" si="152"/>
        <v>125316.88</v>
      </c>
      <c r="CM43" s="45">
        <f t="shared" si="152"/>
        <v>111404.8</v>
      </c>
      <c r="CN43" s="45"/>
      <c r="CO43" s="45"/>
      <c r="CP43" s="45"/>
      <c r="CQ43" s="45">
        <f t="shared" si="152"/>
        <v>111404.8</v>
      </c>
      <c r="CR43" s="45">
        <f t="shared" ref="CR43:DP44" si="153">CR44</f>
        <v>115861.2</v>
      </c>
      <c r="CS43" s="45"/>
      <c r="CT43" s="45"/>
      <c r="CU43" s="45"/>
      <c r="CV43" s="45">
        <f t="shared" si="153"/>
        <v>115861.2</v>
      </c>
      <c r="CW43" s="45">
        <f t="shared" si="153"/>
        <v>120496.48000000001</v>
      </c>
      <c r="CX43" s="45"/>
      <c r="CY43" s="45"/>
      <c r="CZ43" s="45"/>
      <c r="DA43" s="45">
        <f t="shared" si="153"/>
        <v>120496.48000000001</v>
      </c>
      <c r="DB43" s="45">
        <f t="shared" si="153"/>
        <v>111404.8</v>
      </c>
      <c r="DC43" s="45"/>
      <c r="DD43" s="45"/>
      <c r="DE43" s="45"/>
      <c r="DF43" s="45">
        <f t="shared" si="153"/>
        <v>111404.8</v>
      </c>
      <c r="DG43" s="45">
        <f t="shared" si="153"/>
        <v>115861.2</v>
      </c>
      <c r="DH43" s="45"/>
      <c r="DI43" s="45"/>
      <c r="DJ43" s="45"/>
      <c r="DK43" s="45">
        <f t="shared" si="153"/>
        <v>115861.2</v>
      </c>
      <c r="DL43" s="45">
        <f t="shared" si="153"/>
        <v>120496.48000000001</v>
      </c>
      <c r="DM43" s="45"/>
      <c r="DN43" s="45"/>
      <c r="DO43" s="45"/>
      <c r="DP43" s="45">
        <f t="shared" si="153"/>
        <v>120496.48000000001</v>
      </c>
      <c r="DQ43" s="11"/>
    </row>
    <row r="44" spans="1:121" ht="30" x14ac:dyDescent="0.25">
      <c r="A44" s="22" t="s">
        <v>43</v>
      </c>
      <c r="B44" s="11">
        <v>7800</v>
      </c>
      <c r="C44" s="27" t="s">
        <v>16</v>
      </c>
      <c r="D44" s="27" t="s">
        <v>16</v>
      </c>
      <c r="E44" s="27" t="s">
        <v>16</v>
      </c>
      <c r="F44" s="27" t="s">
        <v>16</v>
      </c>
      <c r="G44" s="27" t="s">
        <v>16</v>
      </c>
      <c r="H44" s="27" t="s">
        <v>16</v>
      </c>
      <c r="I44" s="27" t="s">
        <v>16</v>
      </c>
      <c r="J44" s="27" t="s">
        <v>16</v>
      </c>
      <c r="K44" s="27" t="s">
        <v>16</v>
      </c>
      <c r="L44" s="27" t="s">
        <v>16</v>
      </c>
      <c r="M44" s="27" t="s">
        <v>16</v>
      </c>
      <c r="N44" s="27" t="s">
        <v>16</v>
      </c>
      <c r="O44" s="27" t="s">
        <v>16</v>
      </c>
      <c r="P44" s="27" t="s">
        <v>16</v>
      </c>
      <c r="Q44" s="27" t="s">
        <v>16</v>
      </c>
      <c r="R44" s="27" t="s">
        <v>16</v>
      </c>
      <c r="S44" s="27" t="s">
        <v>16</v>
      </c>
      <c r="T44" s="27" t="s">
        <v>16</v>
      </c>
      <c r="U44" s="27" t="s">
        <v>16</v>
      </c>
      <c r="V44" s="27" t="s">
        <v>16</v>
      </c>
      <c r="W44" s="27" t="s">
        <v>16</v>
      </c>
      <c r="X44" s="27" t="s">
        <v>16</v>
      </c>
      <c r="Y44" s="27" t="s">
        <v>16</v>
      </c>
      <c r="Z44" s="27" t="s">
        <v>16</v>
      </c>
      <c r="AA44" s="27" t="s">
        <v>16</v>
      </c>
      <c r="AB44" s="27" t="s">
        <v>16</v>
      </c>
      <c r="AC44" s="27" t="s">
        <v>16</v>
      </c>
      <c r="AD44" s="27" t="s">
        <v>16</v>
      </c>
      <c r="AE44" s="45">
        <f>AE45</f>
        <v>107120</v>
      </c>
      <c r="AF44" s="45">
        <f t="shared" si="152"/>
        <v>107120</v>
      </c>
      <c r="AG44" s="45"/>
      <c r="AH44" s="45"/>
      <c r="AI44" s="45"/>
      <c r="AJ44" s="45"/>
      <c r="AK44" s="45"/>
      <c r="AL44" s="45"/>
      <c r="AM44" s="45">
        <f t="shared" si="152"/>
        <v>107120</v>
      </c>
      <c r="AN44" s="45">
        <f t="shared" si="152"/>
        <v>107120</v>
      </c>
      <c r="AO44" s="45">
        <f t="shared" si="152"/>
        <v>111405</v>
      </c>
      <c r="AP44" s="45"/>
      <c r="AQ44" s="45"/>
      <c r="AR44" s="45"/>
      <c r="AS44" s="45">
        <f t="shared" si="152"/>
        <v>111405</v>
      </c>
      <c r="AT44" s="45">
        <f t="shared" si="152"/>
        <v>115862</v>
      </c>
      <c r="AU44" s="45"/>
      <c r="AV44" s="45"/>
      <c r="AW44" s="45"/>
      <c r="AX44" s="45">
        <f t="shared" si="152"/>
        <v>115862</v>
      </c>
      <c r="AY44" s="45">
        <f t="shared" si="152"/>
        <v>120497</v>
      </c>
      <c r="AZ44" s="45"/>
      <c r="BA44" s="45"/>
      <c r="BB44" s="45"/>
      <c r="BC44" s="45">
        <f t="shared" si="152"/>
        <v>120497</v>
      </c>
      <c r="BD44" s="45">
        <f t="shared" si="152"/>
        <v>125316.88</v>
      </c>
      <c r="BE44" s="45"/>
      <c r="BF44" s="45"/>
      <c r="BG44" s="45"/>
      <c r="BH44" s="45">
        <f t="shared" si="152"/>
        <v>125316.88</v>
      </c>
      <c r="BI44" s="45">
        <f t="shared" si="152"/>
        <v>107120</v>
      </c>
      <c r="BJ44" s="45">
        <f t="shared" si="152"/>
        <v>107120</v>
      </c>
      <c r="BK44" s="45"/>
      <c r="BL44" s="45"/>
      <c r="BM44" s="45"/>
      <c r="BN44" s="45"/>
      <c r="BO44" s="45"/>
      <c r="BP44" s="45"/>
      <c r="BQ44" s="45">
        <f t="shared" si="152"/>
        <v>107120</v>
      </c>
      <c r="BR44" s="45">
        <f t="shared" si="152"/>
        <v>107120</v>
      </c>
      <c r="BS44" s="45">
        <f t="shared" si="152"/>
        <v>111405</v>
      </c>
      <c r="BT44" s="45"/>
      <c r="BU44" s="45"/>
      <c r="BV44" s="45"/>
      <c r="BW44" s="45">
        <f t="shared" si="152"/>
        <v>111405</v>
      </c>
      <c r="BX44" s="45">
        <f t="shared" si="152"/>
        <v>115862</v>
      </c>
      <c r="BY44" s="45"/>
      <c r="BZ44" s="45"/>
      <c r="CA44" s="45"/>
      <c r="CB44" s="45">
        <f t="shared" si="152"/>
        <v>115862</v>
      </c>
      <c r="CC44" s="45">
        <f t="shared" si="152"/>
        <v>120497</v>
      </c>
      <c r="CD44" s="45"/>
      <c r="CE44" s="45"/>
      <c r="CF44" s="45"/>
      <c r="CG44" s="45">
        <f t="shared" si="152"/>
        <v>120497</v>
      </c>
      <c r="CH44" s="45">
        <f t="shared" si="152"/>
        <v>125316.88</v>
      </c>
      <c r="CI44" s="45"/>
      <c r="CJ44" s="45"/>
      <c r="CK44" s="45"/>
      <c r="CL44" s="45">
        <f t="shared" si="152"/>
        <v>125316.88</v>
      </c>
      <c r="CM44" s="45">
        <f t="shared" si="152"/>
        <v>111404.8</v>
      </c>
      <c r="CN44" s="45"/>
      <c r="CO44" s="45"/>
      <c r="CP44" s="45"/>
      <c r="CQ44" s="45">
        <f t="shared" si="152"/>
        <v>111404.8</v>
      </c>
      <c r="CR44" s="45">
        <f t="shared" si="153"/>
        <v>115861.2</v>
      </c>
      <c r="CS44" s="45"/>
      <c r="CT44" s="45"/>
      <c r="CU44" s="45"/>
      <c r="CV44" s="45">
        <f t="shared" si="153"/>
        <v>115861.2</v>
      </c>
      <c r="CW44" s="45">
        <f t="shared" si="153"/>
        <v>120496.48000000001</v>
      </c>
      <c r="CX44" s="45"/>
      <c r="CY44" s="45"/>
      <c r="CZ44" s="45"/>
      <c r="DA44" s="45">
        <f t="shared" si="153"/>
        <v>120496.48000000001</v>
      </c>
      <c r="DB44" s="45">
        <f t="shared" si="153"/>
        <v>111404.8</v>
      </c>
      <c r="DC44" s="45"/>
      <c r="DD44" s="45"/>
      <c r="DE44" s="45"/>
      <c r="DF44" s="45">
        <f t="shared" si="153"/>
        <v>111404.8</v>
      </c>
      <c r="DG44" s="45">
        <f t="shared" si="153"/>
        <v>115861.2</v>
      </c>
      <c r="DH44" s="45"/>
      <c r="DI44" s="45"/>
      <c r="DJ44" s="45"/>
      <c r="DK44" s="45">
        <f t="shared" si="153"/>
        <v>115861.2</v>
      </c>
      <c r="DL44" s="45">
        <f t="shared" si="153"/>
        <v>120496.48000000001</v>
      </c>
      <c r="DM44" s="45"/>
      <c r="DN44" s="45"/>
      <c r="DO44" s="45"/>
      <c r="DP44" s="45">
        <f t="shared" si="153"/>
        <v>120496.48000000001</v>
      </c>
      <c r="DQ44" s="11"/>
    </row>
    <row r="45" spans="1:121" ht="105" x14ac:dyDescent="0.25">
      <c r="A45" s="22" t="s">
        <v>52</v>
      </c>
      <c r="B45" s="11">
        <v>7801</v>
      </c>
      <c r="C45" s="27" t="s">
        <v>16</v>
      </c>
      <c r="D45" s="27" t="s">
        <v>16</v>
      </c>
      <c r="E45" s="27" t="s">
        <v>16</v>
      </c>
      <c r="F45" s="27" t="s">
        <v>16</v>
      </c>
      <c r="G45" s="27" t="s">
        <v>16</v>
      </c>
      <c r="H45" s="27" t="s">
        <v>16</v>
      </c>
      <c r="I45" s="27" t="s">
        <v>16</v>
      </c>
      <c r="J45" s="27" t="s">
        <v>16</v>
      </c>
      <c r="K45" s="27" t="s">
        <v>16</v>
      </c>
      <c r="L45" s="27" t="s">
        <v>16</v>
      </c>
      <c r="M45" s="27" t="s">
        <v>16</v>
      </c>
      <c r="N45" s="27" t="s">
        <v>16</v>
      </c>
      <c r="O45" s="27" t="s">
        <v>16</v>
      </c>
      <c r="P45" s="27" t="s">
        <v>16</v>
      </c>
      <c r="Q45" s="27" t="s">
        <v>16</v>
      </c>
      <c r="R45" s="27" t="s">
        <v>16</v>
      </c>
      <c r="S45" s="27" t="s">
        <v>16</v>
      </c>
      <c r="T45" s="27" t="s">
        <v>16</v>
      </c>
      <c r="U45" s="27" t="s">
        <v>16</v>
      </c>
      <c r="V45" s="27" t="s">
        <v>16</v>
      </c>
      <c r="W45" s="27" t="s">
        <v>16</v>
      </c>
      <c r="X45" s="27" t="s">
        <v>16</v>
      </c>
      <c r="Y45" s="27" t="s">
        <v>16</v>
      </c>
      <c r="Z45" s="27" t="s">
        <v>16</v>
      </c>
      <c r="AA45" s="27" t="s">
        <v>16</v>
      </c>
      <c r="AB45" s="27" t="s">
        <v>16</v>
      </c>
      <c r="AC45" s="27" t="s">
        <v>16</v>
      </c>
      <c r="AD45" s="27" t="s">
        <v>16</v>
      </c>
      <c r="AE45" s="45">
        <f>AE46+AE47</f>
        <v>107120</v>
      </c>
      <c r="AF45" s="45">
        <f t="shared" ref="AF45:CQ45" si="154">AF46+AF47</f>
        <v>107120</v>
      </c>
      <c r="AG45" s="45"/>
      <c r="AH45" s="45"/>
      <c r="AI45" s="45"/>
      <c r="AJ45" s="45"/>
      <c r="AK45" s="45"/>
      <c r="AL45" s="45"/>
      <c r="AM45" s="45">
        <f t="shared" si="154"/>
        <v>107120</v>
      </c>
      <c r="AN45" s="45">
        <f t="shared" si="154"/>
        <v>107120</v>
      </c>
      <c r="AO45" s="45">
        <f t="shared" si="154"/>
        <v>111405</v>
      </c>
      <c r="AP45" s="45"/>
      <c r="AQ45" s="45"/>
      <c r="AR45" s="45"/>
      <c r="AS45" s="45">
        <f t="shared" si="154"/>
        <v>111405</v>
      </c>
      <c r="AT45" s="45">
        <f t="shared" si="154"/>
        <v>115862</v>
      </c>
      <c r="AU45" s="45"/>
      <c r="AV45" s="45"/>
      <c r="AW45" s="45"/>
      <c r="AX45" s="45">
        <f t="shared" si="154"/>
        <v>115862</v>
      </c>
      <c r="AY45" s="45">
        <f t="shared" si="154"/>
        <v>120497</v>
      </c>
      <c r="AZ45" s="45"/>
      <c r="BA45" s="45"/>
      <c r="BB45" s="45"/>
      <c r="BC45" s="45">
        <f t="shared" si="154"/>
        <v>120497</v>
      </c>
      <c r="BD45" s="45">
        <f t="shared" si="154"/>
        <v>125316.88</v>
      </c>
      <c r="BE45" s="45"/>
      <c r="BF45" s="45"/>
      <c r="BG45" s="45"/>
      <c r="BH45" s="45">
        <f t="shared" si="154"/>
        <v>125316.88</v>
      </c>
      <c r="BI45" s="45">
        <f t="shared" si="154"/>
        <v>107120</v>
      </c>
      <c r="BJ45" s="45">
        <f t="shared" si="154"/>
        <v>107120</v>
      </c>
      <c r="BK45" s="45"/>
      <c r="BL45" s="45"/>
      <c r="BM45" s="45"/>
      <c r="BN45" s="45"/>
      <c r="BO45" s="45"/>
      <c r="BP45" s="45"/>
      <c r="BQ45" s="45">
        <f t="shared" si="154"/>
        <v>107120</v>
      </c>
      <c r="BR45" s="45">
        <f t="shared" si="154"/>
        <v>107120</v>
      </c>
      <c r="BS45" s="45">
        <f t="shared" si="154"/>
        <v>111405</v>
      </c>
      <c r="BT45" s="45"/>
      <c r="BU45" s="45"/>
      <c r="BV45" s="45"/>
      <c r="BW45" s="45">
        <f t="shared" si="154"/>
        <v>111405</v>
      </c>
      <c r="BX45" s="45">
        <f t="shared" si="154"/>
        <v>115862</v>
      </c>
      <c r="BY45" s="45"/>
      <c r="BZ45" s="45"/>
      <c r="CA45" s="45"/>
      <c r="CB45" s="45">
        <f t="shared" si="154"/>
        <v>115862</v>
      </c>
      <c r="CC45" s="45">
        <f t="shared" si="154"/>
        <v>120497</v>
      </c>
      <c r="CD45" s="45"/>
      <c r="CE45" s="45"/>
      <c r="CF45" s="45"/>
      <c r="CG45" s="45">
        <f t="shared" si="154"/>
        <v>120497</v>
      </c>
      <c r="CH45" s="45">
        <f t="shared" si="154"/>
        <v>125316.88</v>
      </c>
      <c r="CI45" s="45"/>
      <c r="CJ45" s="45"/>
      <c r="CK45" s="45"/>
      <c r="CL45" s="45">
        <f t="shared" si="154"/>
        <v>125316.88</v>
      </c>
      <c r="CM45" s="45">
        <f t="shared" si="154"/>
        <v>111404.8</v>
      </c>
      <c r="CN45" s="45"/>
      <c r="CO45" s="45"/>
      <c r="CP45" s="45"/>
      <c r="CQ45" s="45">
        <f t="shared" si="154"/>
        <v>111404.8</v>
      </c>
      <c r="CR45" s="45">
        <f t="shared" ref="CR45:DP45" si="155">CR46+CR47</f>
        <v>115861.2</v>
      </c>
      <c r="CS45" s="45"/>
      <c r="CT45" s="45"/>
      <c r="CU45" s="45"/>
      <c r="CV45" s="45">
        <f t="shared" si="155"/>
        <v>115861.2</v>
      </c>
      <c r="CW45" s="45">
        <f t="shared" si="155"/>
        <v>120496.48000000001</v>
      </c>
      <c r="CX45" s="45"/>
      <c r="CY45" s="45"/>
      <c r="CZ45" s="45"/>
      <c r="DA45" s="45">
        <f t="shared" si="155"/>
        <v>120496.48000000001</v>
      </c>
      <c r="DB45" s="45">
        <f t="shared" si="155"/>
        <v>111404.8</v>
      </c>
      <c r="DC45" s="45"/>
      <c r="DD45" s="45"/>
      <c r="DE45" s="45"/>
      <c r="DF45" s="45">
        <f t="shared" si="155"/>
        <v>111404.8</v>
      </c>
      <c r="DG45" s="45">
        <f t="shared" si="155"/>
        <v>115861.2</v>
      </c>
      <c r="DH45" s="45"/>
      <c r="DI45" s="45"/>
      <c r="DJ45" s="45"/>
      <c r="DK45" s="45">
        <f t="shared" si="155"/>
        <v>115861.2</v>
      </c>
      <c r="DL45" s="45">
        <f t="shared" si="155"/>
        <v>120496.48000000001</v>
      </c>
      <c r="DM45" s="45"/>
      <c r="DN45" s="45"/>
      <c r="DO45" s="45"/>
      <c r="DP45" s="45">
        <f t="shared" si="155"/>
        <v>120496.48000000001</v>
      </c>
      <c r="DQ45" s="11"/>
    </row>
    <row r="46" spans="1:121" ht="78.75" customHeight="1" x14ac:dyDescent="0.25">
      <c r="A46" s="22" t="s">
        <v>86</v>
      </c>
      <c r="B46" s="11">
        <v>7802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56" t="s">
        <v>100</v>
      </c>
      <c r="U46" s="12" t="s">
        <v>101</v>
      </c>
      <c r="V46" s="57">
        <v>41103</v>
      </c>
      <c r="W46" s="12"/>
      <c r="X46" s="12"/>
      <c r="Y46" s="12"/>
      <c r="Z46" s="12"/>
      <c r="AA46" s="12"/>
      <c r="AB46" s="12"/>
      <c r="AC46" s="11"/>
      <c r="AD46" s="44" t="s">
        <v>87</v>
      </c>
      <c r="AE46" s="45">
        <f t="shared" si="58"/>
        <v>107120</v>
      </c>
      <c r="AF46" s="45">
        <f t="shared" si="59"/>
        <v>107120</v>
      </c>
      <c r="AG46" s="45"/>
      <c r="AH46" s="45"/>
      <c r="AI46" s="45"/>
      <c r="AJ46" s="45"/>
      <c r="AK46" s="45"/>
      <c r="AL46" s="45"/>
      <c r="AM46" s="45">
        <v>107120</v>
      </c>
      <c r="AN46" s="45">
        <v>107120</v>
      </c>
      <c r="AO46" s="45">
        <f t="shared" si="85"/>
        <v>111405</v>
      </c>
      <c r="AP46" s="45"/>
      <c r="AQ46" s="45"/>
      <c r="AR46" s="45"/>
      <c r="AS46" s="45">
        <v>111405</v>
      </c>
      <c r="AT46" s="45">
        <f t="shared" si="60"/>
        <v>115862</v>
      </c>
      <c r="AU46" s="45"/>
      <c r="AV46" s="45"/>
      <c r="AW46" s="45"/>
      <c r="AX46" s="45">
        <v>115862</v>
      </c>
      <c r="AY46" s="45">
        <f t="shared" si="61"/>
        <v>120497</v>
      </c>
      <c r="AZ46" s="45"/>
      <c r="BA46" s="45"/>
      <c r="BB46" s="45"/>
      <c r="BC46" s="45">
        <v>120497</v>
      </c>
      <c r="BD46" s="45">
        <f t="shared" si="86"/>
        <v>125316.88</v>
      </c>
      <c r="BE46" s="45"/>
      <c r="BF46" s="45"/>
      <c r="BG46" s="45"/>
      <c r="BH46" s="45">
        <f t="shared" ref="BH46" si="156">BC46*1.04</f>
        <v>125316.88</v>
      </c>
      <c r="BI46" s="45">
        <f t="shared" si="140"/>
        <v>107120</v>
      </c>
      <c r="BJ46" s="45">
        <f t="shared" si="88"/>
        <v>107120</v>
      </c>
      <c r="BK46" s="45"/>
      <c r="BL46" s="45"/>
      <c r="BM46" s="45"/>
      <c r="BN46" s="45"/>
      <c r="BO46" s="45"/>
      <c r="BP46" s="45"/>
      <c r="BQ46" s="45">
        <f t="shared" ref="BQ46:BQ47" si="157">AM46</f>
        <v>107120</v>
      </c>
      <c r="BR46" s="45">
        <f t="shared" ref="BR46:BR47" si="158">AN46</f>
        <v>107120</v>
      </c>
      <c r="BS46" s="45">
        <f t="shared" si="142"/>
        <v>111405</v>
      </c>
      <c r="BT46" s="45"/>
      <c r="BU46" s="45"/>
      <c r="BV46" s="45"/>
      <c r="BW46" s="45">
        <f t="shared" ref="BW46" si="159">AS46</f>
        <v>111405</v>
      </c>
      <c r="BX46" s="45">
        <f t="shared" si="143"/>
        <v>115862</v>
      </c>
      <c r="BY46" s="45"/>
      <c r="BZ46" s="45"/>
      <c r="CA46" s="45"/>
      <c r="CB46" s="45">
        <f t="shared" ref="CB46:CB48" si="160">AX46</f>
        <v>115862</v>
      </c>
      <c r="CC46" s="45">
        <f t="shared" si="144"/>
        <v>120497</v>
      </c>
      <c r="CD46" s="45"/>
      <c r="CE46" s="45"/>
      <c r="CF46" s="45"/>
      <c r="CG46" s="45">
        <f t="shared" ref="CG46:CG48" si="161">BC46</f>
        <v>120497</v>
      </c>
      <c r="CH46" s="45">
        <f t="shared" si="145"/>
        <v>125316.88</v>
      </c>
      <c r="CI46" s="45"/>
      <c r="CJ46" s="45"/>
      <c r="CK46" s="45"/>
      <c r="CL46" s="45">
        <f t="shared" ref="CL46" si="162">CG46*1.04</f>
        <v>125316.88</v>
      </c>
      <c r="CM46" s="48">
        <f t="shared" si="146"/>
        <v>111404.8</v>
      </c>
      <c r="CN46" s="45"/>
      <c r="CO46" s="45"/>
      <c r="CP46" s="45"/>
      <c r="CQ46" s="45">
        <f t="shared" ref="CQ46" si="163">AN46*1.04</f>
        <v>111404.8</v>
      </c>
      <c r="CR46" s="45">
        <f t="shared" si="147"/>
        <v>115861.2</v>
      </c>
      <c r="CS46" s="45"/>
      <c r="CT46" s="45"/>
      <c r="CU46" s="45"/>
      <c r="CV46" s="45">
        <f t="shared" ref="CV46" si="164">AS46*1.04</f>
        <v>115861.2</v>
      </c>
      <c r="CW46" s="45">
        <f t="shared" si="148"/>
        <v>120496.48000000001</v>
      </c>
      <c r="CX46" s="45"/>
      <c r="CY46" s="45"/>
      <c r="CZ46" s="45"/>
      <c r="DA46" s="45">
        <f t="shared" ref="DA46:DA48" si="165">AX46*1.04</f>
        <v>120496.48000000001</v>
      </c>
      <c r="DB46" s="45">
        <f t="shared" si="149"/>
        <v>111404.8</v>
      </c>
      <c r="DC46" s="45"/>
      <c r="DD46" s="45"/>
      <c r="DE46" s="45"/>
      <c r="DF46" s="45">
        <f t="shared" ref="DF46" si="166">BR46*1.04</f>
        <v>111404.8</v>
      </c>
      <c r="DG46" s="45">
        <f t="shared" si="150"/>
        <v>115861.2</v>
      </c>
      <c r="DH46" s="45"/>
      <c r="DI46" s="45"/>
      <c r="DJ46" s="45"/>
      <c r="DK46" s="45">
        <f t="shared" ref="DK46" si="167">BW46*1.04</f>
        <v>115861.2</v>
      </c>
      <c r="DL46" s="45">
        <f t="shared" si="151"/>
        <v>120496.48000000001</v>
      </c>
      <c r="DM46" s="45"/>
      <c r="DN46" s="45"/>
      <c r="DO46" s="45"/>
      <c r="DP46" s="45">
        <f t="shared" ref="DP46:DP48" si="168">CB46*1.04</f>
        <v>120496.48000000001</v>
      </c>
      <c r="DQ46" s="46" t="s">
        <v>63</v>
      </c>
    </row>
    <row r="47" spans="1:121" ht="57.75" customHeight="1" x14ac:dyDescent="0.25">
      <c r="A47" s="22" t="s">
        <v>88</v>
      </c>
      <c r="B47" s="11">
        <v>7803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1"/>
      <c r="AD47" s="44" t="s">
        <v>89</v>
      </c>
      <c r="AE47" s="45">
        <f t="shared" si="58"/>
        <v>0</v>
      </c>
      <c r="AF47" s="45">
        <f t="shared" si="59"/>
        <v>0</v>
      </c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>
        <f t="shared" si="140"/>
        <v>0</v>
      </c>
      <c r="BJ47" s="45">
        <f t="shared" si="88"/>
        <v>0</v>
      </c>
      <c r="BK47" s="45"/>
      <c r="BL47" s="45"/>
      <c r="BM47" s="45"/>
      <c r="BN47" s="45"/>
      <c r="BO47" s="45"/>
      <c r="BP47" s="45"/>
      <c r="BQ47" s="45">
        <f t="shared" si="157"/>
        <v>0</v>
      </c>
      <c r="BR47" s="45">
        <f t="shared" si="158"/>
        <v>0</v>
      </c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8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6" t="s">
        <v>63</v>
      </c>
    </row>
    <row r="48" spans="1:121" ht="42.75" x14ac:dyDescent="0.25">
      <c r="A48" s="21" t="s">
        <v>44</v>
      </c>
      <c r="B48" s="11">
        <v>8000</v>
      </c>
      <c r="C48" s="27" t="s">
        <v>16</v>
      </c>
      <c r="D48" s="27" t="s">
        <v>16</v>
      </c>
      <c r="E48" s="27" t="s">
        <v>16</v>
      </c>
      <c r="F48" s="27" t="s">
        <v>16</v>
      </c>
      <c r="G48" s="27" t="s">
        <v>16</v>
      </c>
      <c r="H48" s="27" t="s">
        <v>16</v>
      </c>
      <c r="I48" s="27" t="s">
        <v>16</v>
      </c>
      <c r="J48" s="27" t="s">
        <v>16</v>
      </c>
      <c r="K48" s="27" t="s">
        <v>16</v>
      </c>
      <c r="L48" s="27" t="s">
        <v>16</v>
      </c>
      <c r="M48" s="27" t="s">
        <v>16</v>
      </c>
      <c r="N48" s="27" t="s">
        <v>16</v>
      </c>
      <c r="O48" s="27" t="s">
        <v>16</v>
      </c>
      <c r="P48" s="27" t="s">
        <v>16</v>
      </c>
      <c r="Q48" s="27" t="s">
        <v>16</v>
      </c>
      <c r="R48" s="27" t="s">
        <v>16</v>
      </c>
      <c r="S48" s="27" t="s">
        <v>16</v>
      </c>
      <c r="T48" s="27" t="s">
        <v>16</v>
      </c>
      <c r="U48" s="27" t="s">
        <v>16</v>
      </c>
      <c r="V48" s="27" t="s">
        <v>16</v>
      </c>
      <c r="W48" s="27" t="s">
        <v>16</v>
      </c>
      <c r="X48" s="27" t="s">
        <v>16</v>
      </c>
      <c r="Y48" s="27" t="s">
        <v>16</v>
      </c>
      <c r="Z48" s="27" t="s">
        <v>16</v>
      </c>
      <c r="AA48" s="27" t="s">
        <v>16</v>
      </c>
      <c r="AB48" s="27" t="s">
        <v>16</v>
      </c>
      <c r="AC48" s="27" t="s">
        <v>16</v>
      </c>
      <c r="AD48" s="27" t="s">
        <v>16</v>
      </c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45">
        <f>AX48</f>
        <v>0</v>
      </c>
      <c r="AU48" s="11"/>
      <c r="AV48" s="11"/>
      <c r="AW48" s="11"/>
      <c r="AX48" s="45"/>
      <c r="AY48" s="45">
        <f t="shared" si="61"/>
        <v>0</v>
      </c>
      <c r="AZ48" s="11"/>
      <c r="BA48" s="11"/>
      <c r="BB48" s="11"/>
      <c r="BC48" s="45"/>
      <c r="BD48" s="45"/>
      <c r="BE48" s="11"/>
      <c r="BF48" s="11"/>
      <c r="BG48" s="11"/>
      <c r="BH48" s="45"/>
      <c r="BI48" s="45"/>
      <c r="BJ48" s="45"/>
      <c r="BK48" s="11"/>
      <c r="BL48" s="11"/>
      <c r="BM48" s="11"/>
      <c r="BN48" s="11"/>
      <c r="BO48" s="11"/>
      <c r="BP48" s="11"/>
      <c r="BQ48" s="45"/>
      <c r="BR48" s="45"/>
      <c r="BS48" s="45"/>
      <c r="BT48" s="11"/>
      <c r="BU48" s="11"/>
      <c r="BV48" s="11"/>
      <c r="BW48" s="45"/>
      <c r="BX48" s="45">
        <f t="shared" si="143"/>
        <v>0</v>
      </c>
      <c r="BY48" s="45"/>
      <c r="BZ48" s="45"/>
      <c r="CA48" s="45"/>
      <c r="CB48" s="45">
        <f t="shared" si="160"/>
        <v>0</v>
      </c>
      <c r="CC48" s="45">
        <f t="shared" si="144"/>
        <v>0</v>
      </c>
      <c r="CD48" s="45"/>
      <c r="CE48" s="45"/>
      <c r="CF48" s="45"/>
      <c r="CG48" s="45">
        <f t="shared" si="161"/>
        <v>0</v>
      </c>
      <c r="CH48" s="45"/>
      <c r="CI48" s="45"/>
      <c r="CJ48" s="45"/>
      <c r="CK48" s="45"/>
      <c r="CL48" s="45"/>
      <c r="CM48" s="48"/>
      <c r="CN48" s="45"/>
      <c r="CO48" s="45"/>
      <c r="CP48" s="45"/>
      <c r="CQ48" s="45"/>
      <c r="CR48" s="45"/>
      <c r="CS48" s="45"/>
      <c r="CT48" s="45"/>
      <c r="CU48" s="45"/>
      <c r="CV48" s="45"/>
      <c r="CW48" s="45">
        <f t="shared" si="148"/>
        <v>0</v>
      </c>
      <c r="CX48" s="45"/>
      <c r="CY48" s="45"/>
      <c r="CZ48" s="45"/>
      <c r="DA48" s="45">
        <f t="shared" si="165"/>
        <v>0</v>
      </c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>
        <f t="shared" si="151"/>
        <v>0</v>
      </c>
      <c r="DM48" s="45"/>
      <c r="DN48" s="45"/>
      <c r="DO48" s="45"/>
      <c r="DP48" s="45">
        <f t="shared" si="168"/>
        <v>0</v>
      </c>
      <c r="DQ48" s="46" t="s">
        <v>63</v>
      </c>
    </row>
    <row r="49" spans="1:121" ht="28.5" x14ac:dyDescent="0.25">
      <c r="A49" s="23" t="s">
        <v>2</v>
      </c>
      <c r="B49" s="11">
        <v>10700</v>
      </c>
      <c r="C49" s="27" t="s">
        <v>16</v>
      </c>
      <c r="D49" s="27" t="s">
        <v>16</v>
      </c>
      <c r="E49" s="27" t="s">
        <v>16</v>
      </c>
      <c r="F49" s="27" t="s">
        <v>16</v>
      </c>
      <c r="G49" s="27" t="s">
        <v>16</v>
      </c>
      <c r="H49" s="27" t="s">
        <v>16</v>
      </c>
      <c r="I49" s="27" t="s">
        <v>16</v>
      </c>
      <c r="J49" s="27" t="s">
        <v>16</v>
      </c>
      <c r="K49" s="27" t="s">
        <v>16</v>
      </c>
      <c r="L49" s="27" t="s">
        <v>16</v>
      </c>
      <c r="M49" s="27" t="s">
        <v>16</v>
      </c>
      <c r="N49" s="27" t="s">
        <v>16</v>
      </c>
      <c r="O49" s="27" t="s">
        <v>16</v>
      </c>
      <c r="P49" s="27" t="s">
        <v>16</v>
      </c>
      <c r="Q49" s="27" t="s">
        <v>16</v>
      </c>
      <c r="R49" s="27" t="s">
        <v>16</v>
      </c>
      <c r="S49" s="27" t="s">
        <v>16</v>
      </c>
      <c r="T49" s="27" t="s">
        <v>16</v>
      </c>
      <c r="U49" s="27" t="s">
        <v>16</v>
      </c>
      <c r="V49" s="27" t="s">
        <v>16</v>
      </c>
      <c r="W49" s="27" t="s">
        <v>16</v>
      </c>
      <c r="X49" s="27" t="s">
        <v>16</v>
      </c>
      <c r="Y49" s="27" t="s">
        <v>16</v>
      </c>
      <c r="Z49" s="27" t="s">
        <v>16</v>
      </c>
      <c r="AA49" s="27" t="s">
        <v>16</v>
      </c>
      <c r="AB49" s="27" t="s">
        <v>16</v>
      </c>
      <c r="AC49" s="27" t="s">
        <v>16</v>
      </c>
      <c r="AD49" s="27" t="s">
        <v>16</v>
      </c>
      <c r="AE49" s="45">
        <f t="shared" ref="AE49:AJ49" si="169">AE23</f>
        <v>11412848</v>
      </c>
      <c r="AF49" s="45">
        <f>AF23</f>
        <v>11069318.51</v>
      </c>
      <c r="AG49" s="45">
        <f t="shared" si="169"/>
        <v>121000</v>
      </c>
      <c r="AH49" s="45">
        <f t="shared" si="169"/>
        <v>121000</v>
      </c>
      <c r="AI49" s="45">
        <f t="shared" si="169"/>
        <v>2800</v>
      </c>
      <c r="AJ49" s="45">
        <f t="shared" si="169"/>
        <v>2800</v>
      </c>
      <c r="AK49" s="45"/>
      <c r="AL49" s="45"/>
      <c r="AM49" s="45">
        <f t="shared" ref="AM49:AS49" si="170">AM23</f>
        <v>11289048</v>
      </c>
      <c r="AN49" s="45">
        <f t="shared" si="170"/>
        <v>10945518.51</v>
      </c>
      <c r="AO49" s="45">
        <f t="shared" si="170"/>
        <v>16148426</v>
      </c>
      <c r="AP49" s="45">
        <f t="shared" si="170"/>
        <v>155500</v>
      </c>
      <c r="AQ49" s="45">
        <f t="shared" si="170"/>
        <v>614015</v>
      </c>
      <c r="AR49" s="45">
        <f t="shared" si="170"/>
        <v>47501</v>
      </c>
      <c r="AS49" s="45">
        <f t="shared" si="170"/>
        <v>15331410</v>
      </c>
      <c r="AT49" s="45">
        <f>AT23+AT48</f>
        <v>5681946</v>
      </c>
      <c r="AU49" s="45">
        <f t="shared" ref="AU49:AX49" si="171">AU23+AU48</f>
        <v>171000</v>
      </c>
      <c r="AV49" s="45">
        <f t="shared" si="171"/>
        <v>53800</v>
      </c>
      <c r="AW49" s="45">
        <f t="shared" si="171"/>
        <v>0</v>
      </c>
      <c r="AX49" s="45">
        <f t="shared" si="171"/>
        <v>5457146</v>
      </c>
      <c r="AY49" s="45">
        <f>AY23+AY48</f>
        <v>5606493</v>
      </c>
      <c r="AZ49" s="45">
        <f t="shared" ref="AZ49:BC49" si="172">AZ23+AZ48</f>
        <v>187000</v>
      </c>
      <c r="BA49" s="45">
        <f t="shared" si="172"/>
        <v>2500</v>
      </c>
      <c r="BB49" s="45">
        <f t="shared" si="172"/>
        <v>0</v>
      </c>
      <c r="BC49" s="45">
        <f t="shared" si="172"/>
        <v>5365693</v>
      </c>
      <c r="BD49" s="45">
        <f>BD23</f>
        <v>5780000.7199999997</v>
      </c>
      <c r="BE49" s="45">
        <f>BE23</f>
        <v>194480</v>
      </c>
      <c r="BF49" s="45">
        <f>BF23</f>
        <v>5200</v>
      </c>
      <c r="BG49" s="45"/>
      <c r="BH49" s="45">
        <f t="shared" ref="BH49:BN49" si="173">BH23</f>
        <v>5580320.7199999997</v>
      </c>
      <c r="BI49" s="45">
        <f t="shared" si="173"/>
        <v>9953725</v>
      </c>
      <c r="BJ49" s="45">
        <f t="shared" si="173"/>
        <v>9598225.8599999994</v>
      </c>
      <c r="BK49" s="45">
        <f t="shared" si="173"/>
        <v>121000</v>
      </c>
      <c r="BL49" s="45">
        <f t="shared" si="173"/>
        <v>121000</v>
      </c>
      <c r="BM49" s="45">
        <f t="shared" si="173"/>
        <v>56300</v>
      </c>
      <c r="BN49" s="45">
        <f t="shared" si="173"/>
        <v>35400</v>
      </c>
      <c r="BO49" s="45"/>
      <c r="BP49" s="45"/>
      <c r="BQ49" s="45">
        <f>BQ23</f>
        <v>9776425</v>
      </c>
      <c r="BR49" s="45">
        <f>BR23</f>
        <v>9441825.8599999994</v>
      </c>
      <c r="BS49" s="45">
        <f>BS23</f>
        <v>13480602</v>
      </c>
      <c r="BT49" s="45">
        <f>BT23</f>
        <v>155500</v>
      </c>
      <c r="BU49" s="45">
        <f>BU23</f>
        <v>141800</v>
      </c>
      <c r="BV49" s="45"/>
      <c r="BW49" s="45">
        <f>BW23</f>
        <v>13183302</v>
      </c>
      <c r="BX49" s="45">
        <f>BX23+BX48</f>
        <v>5633146</v>
      </c>
      <c r="BY49" s="45">
        <f t="shared" ref="BY49:CB49" si="174">BY23+BY48</f>
        <v>171000</v>
      </c>
      <c r="BZ49" s="45">
        <f t="shared" si="174"/>
        <v>5000</v>
      </c>
      <c r="CA49" s="45">
        <f t="shared" si="174"/>
        <v>0</v>
      </c>
      <c r="CB49" s="45">
        <f t="shared" si="174"/>
        <v>5457146</v>
      </c>
      <c r="CC49" s="45">
        <f>CC23+CC48</f>
        <v>5557693</v>
      </c>
      <c r="CD49" s="45">
        <f t="shared" ref="CD49:CG49" si="175">CD23+CD48</f>
        <v>187000</v>
      </c>
      <c r="CE49" s="45">
        <f t="shared" si="175"/>
        <v>5000</v>
      </c>
      <c r="CF49" s="45">
        <f t="shared" si="175"/>
        <v>0</v>
      </c>
      <c r="CG49" s="45">
        <f t="shared" si="175"/>
        <v>5365693</v>
      </c>
      <c r="CH49" s="45">
        <f>CH23</f>
        <v>5779800.7199999997</v>
      </c>
      <c r="CI49" s="45">
        <f>CI23</f>
        <v>194480</v>
      </c>
      <c r="CJ49" s="45">
        <f>CJ23</f>
        <v>5000</v>
      </c>
      <c r="CK49" s="45"/>
      <c r="CL49" s="45">
        <f>CL23</f>
        <v>5580320.7199999997</v>
      </c>
      <c r="CM49" s="45">
        <f>CM23</f>
        <v>11390713.418400001</v>
      </c>
      <c r="CN49" s="45">
        <f>CN23</f>
        <v>125840</v>
      </c>
      <c r="CO49" s="45">
        <f>CO23</f>
        <v>5100</v>
      </c>
      <c r="CP49" s="45"/>
      <c r="CQ49" s="45">
        <f>CQ23</f>
        <v>11259773.418400001</v>
      </c>
      <c r="CR49" s="45">
        <f>CR23</f>
        <v>14619790.32</v>
      </c>
      <c r="CS49" s="45">
        <f>CS23</f>
        <v>161720</v>
      </c>
      <c r="CT49" s="45">
        <f>CT23</f>
        <v>5000</v>
      </c>
      <c r="CU49" s="45"/>
      <c r="CV49" s="45">
        <f>CV23</f>
        <v>14453070.32</v>
      </c>
      <c r="CW49" s="45">
        <f>CW23</f>
        <v>5858271.8399999999</v>
      </c>
      <c r="CX49" s="45">
        <f>CX23</f>
        <v>177840</v>
      </c>
      <c r="CY49" s="45">
        <f>CY23</f>
        <v>5000</v>
      </c>
      <c r="CZ49" s="45"/>
      <c r="DA49" s="45">
        <f>DA23</f>
        <v>5675431.8399999999</v>
      </c>
      <c r="DB49" s="45">
        <f>DB23</f>
        <v>9909453.062400002</v>
      </c>
      <c r="DC49" s="45">
        <f>DC23</f>
        <v>125840</v>
      </c>
      <c r="DD49" s="45">
        <f>DD23</f>
        <v>5000</v>
      </c>
      <c r="DE49" s="45"/>
      <c r="DF49" s="45">
        <f>DF23</f>
        <v>9778613.062400002</v>
      </c>
      <c r="DG49" s="45">
        <f>DG23</f>
        <v>13819114.079999998</v>
      </c>
      <c r="DH49" s="45">
        <f>DH23</f>
        <v>161720</v>
      </c>
      <c r="DI49" s="45">
        <f>DI23</f>
        <v>5000</v>
      </c>
      <c r="DJ49" s="45"/>
      <c r="DK49" s="45">
        <f>DK23</f>
        <v>13652394.079999998</v>
      </c>
      <c r="DL49" s="45">
        <f>DL23</f>
        <v>5858271.8399999999</v>
      </c>
      <c r="DM49" s="45">
        <f>DM23</f>
        <v>177840</v>
      </c>
      <c r="DN49" s="45">
        <f>DN23</f>
        <v>5000</v>
      </c>
      <c r="DO49" s="45"/>
      <c r="DP49" s="45">
        <f>DP23</f>
        <v>5675431.8399999999</v>
      </c>
      <c r="DQ49" s="11"/>
    </row>
    <row r="50" spans="1:121" x14ac:dyDescent="0.25">
      <c r="A50" s="26"/>
      <c r="B50" s="1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26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</row>
    <row r="51" spans="1:121" x14ac:dyDescent="0.25">
      <c r="A51" s="8"/>
      <c r="B51" s="1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52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52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</row>
    <row r="52" spans="1:121" x14ac:dyDescent="0.25">
      <c r="A52" s="32" t="s">
        <v>11</v>
      </c>
      <c r="B52" s="33"/>
      <c r="C52" s="34"/>
      <c r="D52" s="34" t="s">
        <v>102</v>
      </c>
      <c r="E52" s="34"/>
      <c r="F52" s="34"/>
      <c r="G52" s="35"/>
      <c r="H52" s="34"/>
      <c r="I52" s="34"/>
      <c r="J52" s="34"/>
      <c r="K52" s="35"/>
      <c r="L52" s="35"/>
      <c r="M52" s="34"/>
      <c r="N52" s="34" t="s">
        <v>117</v>
      </c>
      <c r="O52" s="34"/>
      <c r="P52" s="34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15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20"/>
      <c r="DD52" s="20"/>
      <c r="DE52" s="20"/>
      <c r="DF52" s="20"/>
      <c r="DG52" s="20"/>
      <c r="DH52" s="20"/>
      <c r="DI52" s="14"/>
      <c r="DJ52" s="14"/>
      <c r="DK52" s="14"/>
      <c r="DL52" s="8"/>
      <c r="DM52" s="8"/>
      <c r="DN52" s="8"/>
      <c r="DO52" s="8"/>
      <c r="DP52" s="8"/>
      <c r="DQ52" s="8"/>
    </row>
    <row r="53" spans="1:121" ht="15" customHeight="1" x14ac:dyDescent="0.25">
      <c r="A53" s="36"/>
      <c r="B53" s="37"/>
      <c r="C53" s="35"/>
      <c r="D53" s="37" t="s">
        <v>58</v>
      </c>
      <c r="E53" s="35"/>
      <c r="F53" s="35"/>
      <c r="G53" s="35"/>
      <c r="H53" s="35"/>
      <c r="I53" s="35" t="s">
        <v>12</v>
      </c>
      <c r="J53" s="35"/>
      <c r="K53" s="35"/>
      <c r="L53" s="35"/>
      <c r="M53" s="92" t="s">
        <v>13</v>
      </c>
      <c r="N53" s="92"/>
      <c r="O53" s="92"/>
      <c r="P53" s="92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20"/>
      <c r="CO53" s="20"/>
      <c r="CP53" s="15"/>
      <c r="CQ53" s="14"/>
      <c r="CR53" s="14"/>
      <c r="CS53" s="14"/>
      <c r="CT53" s="14"/>
      <c r="CU53" s="14"/>
      <c r="CV53" s="14"/>
      <c r="CW53" s="14"/>
      <c r="CX53" s="14"/>
      <c r="CY53" s="14"/>
      <c r="CZ53" s="20"/>
      <c r="DA53" s="30"/>
      <c r="DB53" s="30"/>
      <c r="DC53" s="30"/>
      <c r="DD53" s="20"/>
      <c r="DE53" s="20"/>
      <c r="DF53" s="20"/>
      <c r="DG53" s="20"/>
      <c r="DH53" s="20"/>
      <c r="DI53" s="14"/>
      <c r="DJ53" s="14"/>
      <c r="DK53" s="14"/>
      <c r="DL53" s="8"/>
      <c r="DM53" s="8"/>
      <c r="DN53" s="8"/>
      <c r="DO53" s="8"/>
      <c r="DP53" s="8"/>
      <c r="DQ53" s="8"/>
    </row>
    <row r="54" spans="1:121" x14ac:dyDescent="0.25">
      <c r="A54" s="36"/>
      <c r="B54" s="3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2"/>
      <c r="AF54" s="52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20"/>
      <c r="CO54" s="14"/>
      <c r="CP54" s="15"/>
      <c r="CQ54" s="14"/>
      <c r="CR54" s="20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20"/>
      <c r="DE54" s="20"/>
      <c r="DF54" s="20"/>
      <c r="DG54" s="20"/>
      <c r="DH54" s="20"/>
      <c r="DI54" s="14"/>
      <c r="DJ54" s="14"/>
      <c r="DK54" s="14"/>
      <c r="DL54" s="8"/>
      <c r="DM54" s="8"/>
      <c r="DN54" s="8"/>
      <c r="DO54" s="8"/>
      <c r="DP54" s="8"/>
      <c r="DQ54" s="8"/>
    </row>
    <row r="55" spans="1:121" x14ac:dyDescent="0.25">
      <c r="A55" s="38"/>
      <c r="B55" s="39"/>
      <c r="C55" s="40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M55" s="8"/>
      <c r="CN55" s="20"/>
      <c r="CO55" s="15"/>
      <c r="CP55" s="20"/>
      <c r="CQ55" s="20"/>
      <c r="CR55" s="20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20"/>
      <c r="DE55" s="20"/>
      <c r="DF55" s="20"/>
      <c r="DG55" s="20"/>
      <c r="DH55" s="20"/>
      <c r="DI55" s="14"/>
      <c r="DJ55" s="14"/>
      <c r="DK55" s="14"/>
      <c r="DL55" s="8"/>
      <c r="DM55" s="8"/>
      <c r="DN55" s="8"/>
      <c r="DO55" s="8"/>
      <c r="DP55" s="8"/>
      <c r="DQ55" s="8"/>
    </row>
    <row r="56" spans="1:121" x14ac:dyDescent="0.25">
      <c r="A56" s="38"/>
      <c r="B56" s="39"/>
      <c r="C56" s="40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M56" s="8"/>
      <c r="CN56" s="15"/>
      <c r="CO56" s="14"/>
      <c r="CP56" s="15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31"/>
      <c r="DD56" s="31"/>
      <c r="DE56" s="31"/>
      <c r="DF56" s="31"/>
      <c r="DG56" s="31"/>
      <c r="DH56" s="31"/>
      <c r="DI56" s="14"/>
      <c r="DJ56" s="14"/>
      <c r="DK56" s="14"/>
      <c r="DL56" s="8"/>
      <c r="DM56" s="8"/>
      <c r="DN56" s="8"/>
      <c r="DO56" s="8"/>
      <c r="DP56" s="8"/>
      <c r="DQ56" s="8"/>
    </row>
    <row r="57" spans="1:121" x14ac:dyDescent="0.25">
      <c r="A57" s="38" t="s">
        <v>14</v>
      </c>
      <c r="B57" s="33"/>
      <c r="C57" s="34"/>
      <c r="D57" s="33" t="s">
        <v>90</v>
      </c>
      <c r="E57" s="34"/>
      <c r="F57" s="34"/>
      <c r="G57" s="40"/>
      <c r="H57" s="34"/>
      <c r="I57" s="34"/>
      <c r="J57" s="34"/>
      <c r="K57" s="40"/>
      <c r="L57" s="40"/>
      <c r="M57" s="34"/>
      <c r="N57" s="34" t="s">
        <v>99</v>
      </c>
      <c r="O57" s="34"/>
      <c r="P57" s="34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M57" s="8"/>
      <c r="CN57" s="15"/>
      <c r="CO57" s="14"/>
      <c r="CP57" s="15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31"/>
      <c r="DD57" s="31"/>
      <c r="DE57" s="31"/>
      <c r="DF57" s="1"/>
      <c r="DG57" s="14"/>
      <c r="DH57" s="14"/>
      <c r="DI57" s="1"/>
      <c r="DJ57" s="14"/>
      <c r="DK57" s="14"/>
      <c r="DL57" s="8"/>
      <c r="DM57" s="8"/>
      <c r="DN57" s="8"/>
      <c r="DO57" s="8"/>
      <c r="DP57" s="8"/>
      <c r="DQ57" s="8"/>
    </row>
    <row r="58" spans="1:121" x14ac:dyDescent="0.25">
      <c r="A58" s="40"/>
      <c r="B58" s="39"/>
      <c r="C58" s="40"/>
      <c r="D58" s="39" t="s">
        <v>15</v>
      </c>
      <c r="E58" s="40"/>
      <c r="F58" s="40"/>
      <c r="G58" s="40"/>
      <c r="H58" s="40"/>
      <c r="I58" s="40" t="s">
        <v>12</v>
      </c>
      <c r="J58" s="40"/>
      <c r="K58" s="40"/>
      <c r="L58" s="40"/>
      <c r="M58" s="93" t="s">
        <v>13</v>
      </c>
      <c r="N58" s="93"/>
      <c r="O58" s="93"/>
      <c r="P58" s="93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M58" s="14"/>
      <c r="CN58" s="15"/>
      <c r="CO58" s="14"/>
      <c r="CP58" s="15"/>
      <c r="CQ58" s="14"/>
      <c r="CR58" s="14"/>
      <c r="CS58" s="14"/>
      <c r="CT58" s="14"/>
      <c r="CU58" s="14"/>
      <c r="CV58" s="14"/>
      <c r="CW58" s="14"/>
      <c r="CX58" s="14"/>
      <c r="CY58" s="91"/>
      <c r="CZ58" s="91"/>
      <c r="DA58" s="91"/>
      <c r="DB58" s="91"/>
      <c r="DC58" s="31"/>
      <c r="DD58" s="31"/>
      <c r="DE58" s="31"/>
      <c r="DF58" s="1"/>
      <c r="DG58" s="16"/>
      <c r="DH58" s="16"/>
      <c r="DI58" s="1"/>
      <c r="DJ58" s="16"/>
      <c r="DK58" s="16"/>
      <c r="DL58" s="8"/>
      <c r="DM58" s="8"/>
      <c r="DN58" s="8"/>
      <c r="DO58" s="8"/>
      <c r="DP58" s="8"/>
      <c r="DQ58" s="8"/>
    </row>
    <row r="59" spans="1:121" x14ac:dyDescent="0.25">
      <c r="A59" s="41"/>
      <c r="B59" s="42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52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M59" s="8"/>
      <c r="CN59" s="13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</row>
    <row r="60" spans="1:121" ht="21" customHeight="1" x14ac:dyDescent="0.25">
      <c r="A60" s="41" t="s">
        <v>118</v>
      </c>
      <c r="B60" s="42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8"/>
      <c r="R60" s="8"/>
      <c r="S60" s="8"/>
      <c r="T60" s="8"/>
      <c r="U60" s="8"/>
      <c r="V60" s="8"/>
      <c r="W60" s="8"/>
      <c r="X60" s="8"/>
      <c r="Y60" s="8"/>
      <c r="Z60" s="8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19"/>
      <c r="CJ60" s="19"/>
      <c r="CK60" s="19"/>
      <c r="CL60" s="19"/>
      <c r="CM60" s="74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</row>
    <row r="61" spans="1:121" ht="21" customHeight="1" x14ac:dyDescent="0.25">
      <c r="A61" s="41" t="s">
        <v>119</v>
      </c>
      <c r="B61" s="42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8"/>
      <c r="R61" s="8"/>
      <c r="S61" s="8"/>
      <c r="T61" s="8"/>
      <c r="U61" s="8"/>
      <c r="V61" s="8"/>
      <c r="W61" s="8"/>
      <c r="X61" s="8"/>
      <c r="Y61" s="8"/>
      <c r="Z61" s="8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19"/>
      <c r="CJ61" s="19"/>
      <c r="CK61" s="19"/>
      <c r="CL61" s="19"/>
      <c r="CM61" s="83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</row>
    <row r="62" spans="1:121" ht="21" customHeight="1" x14ac:dyDescent="0.25">
      <c r="A62" s="8"/>
      <c r="B62" s="1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19"/>
      <c r="CJ62" s="19"/>
      <c r="CK62" s="19"/>
      <c r="CL62" s="19"/>
      <c r="CM62" s="83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</row>
    <row r="63" spans="1:121" x14ac:dyDescent="0.25">
      <c r="CM63" s="85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</row>
    <row r="64" spans="1:121" x14ac:dyDescent="0.25">
      <c r="CM64" s="29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</row>
    <row r="65" spans="27:121" ht="18.75" customHeight="1" x14ac:dyDescent="0.25">
      <c r="CM65" s="29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</row>
    <row r="66" spans="27:121" ht="18" x14ac:dyDescent="0.25">
      <c r="CM66" s="87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</row>
    <row r="67" spans="27:121" ht="19.5" customHeight="1" x14ac:dyDescent="0.25"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83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</row>
  </sheetData>
  <mergeCells count="180">
    <mergeCell ref="M53:P53"/>
    <mergeCell ref="M58:P58"/>
    <mergeCell ref="AW7:AX7"/>
    <mergeCell ref="A12:A21"/>
    <mergeCell ref="B12:B21"/>
    <mergeCell ref="AR16:AR21"/>
    <mergeCell ref="AK16:AL16"/>
    <mergeCell ref="AK17:AK21"/>
    <mergeCell ref="AL17:AL21"/>
    <mergeCell ref="AG16:AH16"/>
    <mergeCell ref="AE16:AF16"/>
    <mergeCell ref="AO16:AO21"/>
    <mergeCell ref="AC12:AC21"/>
    <mergeCell ref="AD12:AD15"/>
    <mergeCell ref="C16:C21"/>
    <mergeCell ref="D16:D21"/>
    <mergeCell ref="Z16:Z21"/>
    <mergeCell ref="E16:E21"/>
    <mergeCell ref="X16:X21"/>
    <mergeCell ref="W14:AB14"/>
    <mergeCell ref="C12:AB13"/>
    <mergeCell ref="O16:O21"/>
    <mergeCell ref="V16:V21"/>
    <mergeCell ref="Q16:Q21"/>
    <mergeCell ref="CY58:DB58"/>
    <mergeCell ref="DG15:DK17"/>
    <mergeCell ref="DC18:DC21"/>
    <mergeCell ref="DL15:DP17"/>
    <mergeCell ref="CA16:CA21"/>
    <mergeCell ref="CF18:CF21"/>
    <mergeCell ref="CK18:CK21"/>
    <mergeCell ref="CP18:CP21"/>
    <mergeCell ref="CU18:CU21"/>
    <mergeCell ref="BX15:CB15"/>
    <mergeCell ref="BZ16:BZ21"/>
    <mergeCell ref="CB16:CB21"/>
    <mergeCell ref="CC16:CG17"/>
    <mergeCell ref="CE18:CE21"/>
    <mergeCell ref="CG18:CG21"/>
    <mergeCell ref="DD18:DD21"/>
    <mergeCell ref="CR18:CR21"/>
    <mergeCell ref="CS18:CS21"/>
    <mergeCell ref="CT18:CT21"/>
    <mergeCell ref="CV18:CV21"/>
    <mergeCell ref="CW18:CW21"/>
    <mergeCell ref="CX18:CX21"/>
    <mergeCell ref="CN18:CN21"/>
    <mergeCell ref="CO18:CO21"/>
    <mergeCell ref="DQ12:DQ21"/>
    <mergeCell ref="AE17:AE21"/>
    <mergeCell ref="AF17:AF21"/>
    <mergeCell ref="AB16:AB21"/>
    <mergeCell ref="AD16:AD21"/>
    <mergeCell ref="C14:V14"/>
    <mergeCell ref="C15:E15"/>
    <mergeCell ref="F15:I15"/>
    <mergeCell ref="J15:L15"/>
    <mergeCell ref="M15:P15"/>
    <mergeCell ref="Q15:S15"/>
    <mergeCell ref="T15:V15"/>
    <mergeCell ref="W15:Y15"/>
    <mergeCell ref="Z15:AB15"/>
    <mergeCell ref="AA16:AA21"/>
    <mergeCell ref="F16:F21"/>
    <mergeCell ref="AY18:AY21"/>
    <mergeCell ref="AZ18:AZ21"/>
    <mergeCell ref="DJ18:DJ21"/>
    <mergeCell ref="DO18:DO21"/>
    <mergeCell ref="BI15:BR15"/>
    <mergeCell ref="AU16:AU21"/>
    <mergeCell ref="R16:R21"/>
    <mergeCell ref="S16:S21"/>
    <mergeCell ref="Y16:Y21"/>
    <mergeCell ref="CW15:DA17"/>
    <mergeCell ref="BI18:BI21"/>
    <mergeCell ref="BJ18:BJ21"/>
    <mergeCell ref="BI16:BJ17"/>
    <mergeCell ref="BK16:BL17"/>
    <mergeCell ref="G16:G21"/>
    <mergeCell ref="H16:H21"/>
    <mergeCell ref="I16:I21"/>
    <mergeCell ref="J16:J21"/>
    <mergeCell ref="K16:K21"/>
    <mergeCell ref="W16:W21"/>
    <mergeCell ref="T16:T21"/>
    <mergeCell ref="L16:L21"/>
    <mergeCell ref="M16:M21"/>
    <mergeCell ref="U16:U21"/>
    <mergeCell ref="N16:N21"/>
    <mergeCell ref="P16:P21"/>
    <mergeCell ref="CR15:CV17"/>
    <mergeCell ref="CI18:CI21"/>
    <mergeCell ref="BQ16:BR17"/>
    <mergeCell ref="BM18:BM21"/>
    <mergeCell ref="BN18:BN21"/>
    <mergeCell ref="CY18:CY21"/>
    <mergeCell ref="CM12:DA14"/>
    <mergeCell ref="DP18:DP21"/>
    <mergeCell ref="CZ18:CZ21"/>
    <mergeCell ref="DE18:DE21"/>
    <mergeCell ref="DB18:DB21"/>
    <mergeCell ref="DB15:DF17"/>
    <mergeCell ref="DB12:DP14"/>
    <mergeCell ref="DA18:DA21"/>
    <mergeCell ref="CM18:CM21"/>
    <mergeCell ref="CM15:CQ17"/>
    <mergeCell ref="BX16:BX21"/>
    <mergeCell ref="BY16:BY21"/>
    <mergeCell ref="BI12:CL14"/>
    <mergeCell ref="CJ18:CJ21"/>
    <mergeCell ref="CL18:CL21"/>
    <mergeCell ref="CC18:CC21"/>
    <mergeCell ref="CD18:CD21"/>
    <mergeCell ref="CH18:CH21"/>
    <mergeCell ref="BS16:BS21"/>
    <mergeCell ref="BT16:BT21"/>
    <mergeCell ref="BW16:BW21"/>
    <mergeCell ref="BV16:BV21"/>
    <mergeCell ref="BS15:BW15"/>
    <mergeCell ref="BK18:BK21"/>
    <mergeCell ref="BL18:BL21"/>
    <mergeCell ref="CH16:CL17"/>
    <mergeCell ref="BA18:BA21"/>
    <mergeCell ref="BC18:BC21"/>
    <mergeCell ref="AY15:BH15"/>
    <mergeCell ref="BF18:BF21"/>
    <mergeCell ref="BH18:BH21"/>
    <mergeCell ref="BU16:BU21"/>
    <mergeCell ref="BO16:BP17"/>
    <mergeCell ref="BO18:BO21"/>
    <mergeCell ref="AY16:BC17"/>
    <mergeCell ref="BD18:BD21"/>
    <mergeCell ref="CM61:DQ61"/>
    <mergeCell ref="CM67:DQ67"/>
    <mergeCell ref="CM63:DQ63"/>
    <mergeCell ref="CM66:DQ66"/>
    <mergeCell ref="AM16:AN16"/>
    <mergeCell ref="AJ17:AJ21"/>
    <mergeCell ref="AM17:AM21"/>
    <mergeCell ref="AN17:AN21"/>
    <mergeCell ref="DL18:DL21"/>
    <mergeCell ref="DM18:DM21"/>
    <mergeCell ref="DN18:DN21"/>
    <mergeCell ref="DG18:DG21"/>
    <mergeCell ref="DH18:DH21"/>
    <mergeCell ref="DI18:DI21"/>
    <mergeCell ref="DK18:DK21"/>
    <mergeCell ref="DF18:DF21"/>
    <mergeCell ref="BM16:BN17"/>
    <mergeCell ref="AW16:AW21"/>
    <mergeCell ref="BG18:BG21"/>
    <mergeCell ref="AI16:AJ16"/>
    <mergeCell ref="AQ16:AQ21"/>
    <mergeCell ref="AS16:AS21"/>
    <mergeCell ref="AV16:AV21"/>
    <mergeCell ref="CM62:DQ62"/>
    <mergeCell ref="AY12:BH14"/>
    <mergeCell ref="AE12:AX14"/>
    <mergeCell ref="CC15:CG15"/>
    <mergeCell ref="CH15:CL15"/>
    <mergeCell ref="B7:V7"/>
    <mergeCell ref="B9:V9"/>
    <mergeCell ref="AU1:AX3"/>
    <mergeCell ref="CM60:DQ60"/>
    <mergeCell ref="AI17:AI21"/>
    <mergeCell ref="AE15:AN15"/>
    <mergeCell ref="AG17:AG21"/>
    <mergeCell ref="AH17:AH21"/>
    <mergeCell ref="AO15:AS15"/>
    <mergeCell ref="AT15:AX15"/>
    <mergeCell ref="AP16:AP21"/>
    <mergeCell ref="BE18:BE21"/>
    <mergeCell ref="AT16:AT21"/>
    <mergeCell ref="BD16:BH17"/>
    <mergeCell ref="BB18:BB21"/>
    <mergeCell ref="BQ18:BQ21"/>
    <mergeCell ref="BR18:BR21"/>
    <mergeCell ref="BP18:BP21"/>
    <mergeCell ref="CQ18:CQ21"/>
    <mergeCell ref="AX16:AX21"/>
  </mergeCells>
  <printOptions horizontalCentered="1"/>
  <pageMargins left="0.19685039370078741" right="0.19685039370078741" top="0.27559055118110237" bottom="0.19685039370078741" header="0.11811023622047245" footer="0.31496062992125984"/>
  <pageSetup paperSize="8" scale="24" fitToWidth="2" fitToHeight="3" orientation="landscape" useFirstPageNumber="1" errors="blank" r:id="rId1"/>
  <headerFooter differentFirst="1">
    <oddHeader>&amp;C&amp;"Times New Roman,обычный"&amp;P</oddHeader>
  </headerFooter>
  <colBreaks count="3" manualBreakCount="3">
    <brk id="40" max="64" man="1"/>
    <brk id="78" max="64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KSP</cp:lastModifiedBy>
  <cp:lastPrinted>2022-06-22T11:20:37Z</cp:lastPrinted>
  <dcterms:created xsi:type="dcterms:W3CDTF">2017-02-09T08:40:01Z</dcterms:created>
  <dcterms:modified xsi:type="dcterms:W3CDTF">2025-01-07T18:28:03Z</dcterms:modified>
</cp:coreProperties>
</file>